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metadata" ContentType="application/binary"/>
  <Override PartName="/xl/commentsmeta0" ContentType="application/binary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1ea771bb8ecc10b4/Escritorio/PROYECTO EMPRESA DE ENERGIA FINAL SEPTIEMBRE/PROPUESTA ODS INGENIERIA SAS/"/>
    </mc:Choice>
  </mc:AlternateContent>
  <bookViews>
    <workbookView xWindow="-108" yWindow="-108" windowWidth="23256" windowHeight="12456" tabRatio="1000" activeTab="0"/>
  </bookViews>
  <sheets>
    <sheet name="CONSOLIDADO" sheetId="1" r:id="rId3"/>
    <sheet name="ESTUDIOS Y DISEÑOS" sheetId="20" r:id="rId4"/>
    <sheet name="BLOQUE PRINCIPAL" sheetId="3" r:id="rId5"/>
    <sheet name="BLOQUE BATERIA SANITARIA" sheetId="4" r:id="rId6"/>
    <sheet name="BODEGA Y PLANTA" sheetId="5" r:id="rId7"/>
    <sheet name="URBANISMO" sheetId="6" r:id="rId8"/>
    <sheet name="CANTIDADES (2)" sheetId="15" state="hidden" r:id="rId9"/>
    <sheet name="MANO DE OBRA" sheetId="16" state="hidden" r:id="rId10"/>
    <sheet name="APU (2)" sheetId="17" state="hidden" r:id="rId11"/>
    <sheet name="EQUIPOS" sheetId="18" state="hidden" r:id="rId12"/>
    <sheet name="MATERIALES" sheetId="19" state="hidden" r:id="rId13"/>
  </sheets>
  <definedNames>
    <definedName name="________ANA2">#REF!</definedName>
    <definedName name="________ANA3">#REF!</definedName>
    <definedName name="________ANA4">#REF!</definedName>
    <definedName name="________UNI1">#REF!</definedName>
    <definedName name="_______ANA2">#REF!</definedName>
    <definedName name="_______ANA3">#REF!</definedName>
    <definedName name="_______ANA4">#REF!</definedName>
    <definedName name="_______UNI1">#REF!</definedName>
    <definedName name="______ANA2">#REF!</definedName>
    <definedName name="______ANA3">#REF!</definedName>
    <definedName name="______ANA4">#REF!</definedName>
    <definedName name="______FSM2">#REF!</definedName>
    <definedName name="______FSM5">#REF!</definedName>
    <definedName name="______UNI1">#REF!</definedName>
    <definedName name="_____ANA2">#REF!</definedName>
    <definedName name="_____ANA3">#REF!</definedName>
    <definedName name="_____ANA4">#REF!</definedName>
    <definedName name="_____UNI1">#REF!</definedName>
    <definedName name="____ANA2">#REF!</definedName>
    <definedName name="____ANA3">#REF!</definedName>
    <definedName name="____ANA4">#REF!</definedName>
    <definedName name="____UNI1">#REF!</definedName>
    <definedName name="___ANA2">#REF!</definedName>
    <definedName name="___ANA3">#REF!</definedName>
    <definedName name="___ANA4">#REF!</definedName>
    <definedName name="___FSM2">#REF!</definedName>
    <definedName name="___FSM5">#REF!</definedName>
    <definedName name="___UNI1">#REF!</definedName>
    <definedName name="__ANA2">#REF!</definedName>
    <definedName name="__ANA3">#REF!</definedName>
    <definedName name="__ANA4">#REF!</definedName>
    <definedName name="__FSM2">#REF!</definedName>
    <definedName name="__FSM5">#REF!</definedName>
    <definedName name="__UNI1">#REF!</definedName>
    <definedName name="_ANA2">#REF!</definedName>
    <definedName name="_ANA3">#REF!</definedName>
    <definedName name="_ANA4">#REF!</definedName>
    <definedName name="_FSM2">#REF!</definedName>
    <definedName name="_FSM5">#REF!</definedName>
    <definedName name="_UNI1">#REF!</definedName>
    <definedName name="a">#REF!</definedName>
    <definedName name="ALTERNATIVA1">#REF!</definedName>
    <definedName name="ALTITUD">#REF!</definedName>
    <definedName name="AÑOI">#REF!</definedName>
    <definedName name="AP">#REF!</definedName>
    <definedName name="APU">#REF!</definedName>
    <definedName name="APUS">#REF!</definedName>
    <definedName name="AREA">#REF!</definedName>
    <definedName name="_xlnm.Print_Area" localSheetId="3">'BLOQUE BATERIA SANITARIA'!$A$1:$F$102</definedName>
    <definedName name="_xlnm.Print_Area" localSheetId="2">'BLOQUE PRINCIPAL'!$A$1:$F$135</definedName>
    <definedName name="_xlnm.Print_Area" localSheetId="4">'BODEGA Y PLANTA'!$A$1:$F$77</definedName>
    <definedName name="_xlnm.Print_Area" localSheetId="0">CONSOLIDADO!$A$1:$D$20</definedName>
    <definedName name="_xlnm.Print_Area" localSheetId="1">'ESTUDIOS Y DISEÑOS'!$A$1:$F$14</definedName>
    <definedName name="_xlnm.Print_Area" localSheetId="5">URBANISMO!$A$1:$F$77</definedName>
    <definedName name="Arial">#REF!</definedName>
    <definedName name="AV">#REF!</definedName>
    <definedName name="BASE">#REF!</definedName>
    <definedName name="BASICO">#REF!</definedName>
    <definedName name="CM">#REF!</definedName>
    <definedName name="CO">#REF!</definedName>
    <definedName name="COFINANCIACION">#REF!</definedName>
    <definedName name="COMUN">#REF!</definedName>
    <definedName name="CONSUMO">#REF!</definedName>
    <definedName name="CU">#REF!</definedName>
    <definedName name="CULTIVOS">#REF!</definedName>
    <definedName name="diegosky">#REF!</definedName>
    <definedName name="DN">#REF!</definedName>
    <definedName name="ESTRATO">#REF!</definedName>
    <definedName name="F844.">#REF!</definedName>
    <definedName name="FD">#REF!</definedName>
    <definedName name="FECHA">#REF!</definedName>
    <definedName name="FONDO">#REF!</definedName>
    <definedName name="FP">#REF!</definedName>
    <definedName name="FSM">#REF!</definedName>
    <definedName name="GDIS">#REF!</definedName>
    <definedName name="GM">#REF!</definedName>
    <definedName name="h" localSheetId="6">#REF!</definedName>
    <definedName name="h" localSheetId="9">#REF!</definedName>
    <definedName name="h">#REF!</definedName>
    <definedName name="HE">#REF!</definedName>
    <definedName name="inf" localSheetId="6">#REF!</definedName>
    <definedName name="inf" localSheetId="9">#REF!</definedName>
    <definedName name="inf">#REF!</definedName>
    <definedName name="INGRESO_MES">#REF!</definedName>
    <definedName name="Insumos" localSheetId="6">#REF!</definedName>
    <definedName name="Insumos" localSheetId="9">#REF!</definedName>
    <definedName name="Insumos">#REF!</definedName>
    <definedName name="INTERVENTORIA">#REF!</definedName>
    <definedName name="IP">#REF!</definedName>
    <definedName name="ITEM1">#REF!</definedName>
    <definedName name="ITEM15">#REF!</definedName>
    <definedName name="ITEM2">#REF!</definedName>
    <definedName name="ITEM3">#REF!</definedName>
    <definedName name="IV">#REF!</definedName>
    <definedName name="IVAP">#REF!</definedName>
    <definedName name="IVAV">#REF!</definedName>
    <definedName name="k">#REF!</definedName>
    <definedName name="KVAT">#REF!</definedName>
    <definedName name="KVAUS">#REF!</definedName>
    <definedName name="Lista" localSheetId="6">#REF!</definedName>
    <definedName name="Lista" localSheetId="9">#REF!</definedName>
    <definedName name="Lista">#REF!</definedName>
    <definedName name="LL">#REF!</definedName>
    <definedName name="LLL">#REF!</definedName>
    <definedName name="LLS">#REF!</definedName>
    <definedName name="LRBT">#REF!</definedName>
    <definedName name="LRMT">#REF!</definedName>
    <definedName name="LUIS">#REF!</definedName>
    <definedName name="MANTE">#REF!</definedName>
    <definedName name="Materiales" localSheetId="6">#REF!</definedName>
    <definedName name="Materiales" localSheetId="9">#REF!</definedName>
    <definedName name="Materiales">#REF!</definedName>
    <definedName name="MATERIALES_P">#REF!</definedName>
    <definedName name="MATERIALES_S">#REF!</definedName>
    <definedName name="MATERIALES_T">#REF!</definedName>
    <definedName name="MO">#REF!</definedName>
    <definedName name="municipio">#REF!</definedName>
    <definedName name="No.T">#REF!</definedName>
    <definedName name="nombre1">#REF!</definedName>
    <definedName name="OBJETIVO1">#REF!</definedName>
    <definedName name="OM">#REF!</definedName>
    <definedName name="OOO">#REF!</definedName>
    <definedName name="PATRIMONIO">#REF!</definedName>
    <definedName name="PECUARIOS">#REF!</definedName>
    <definedName name="PR">#REF!</definedName>
    <definedName name="PRELIMINARES">#REF!</definedName>
    <definedName name="Presidente">#REF!</definedName>
    <definedName name="PROBLEMA">#REF!</definedName>
    <definedName name="PROBLEMA1">#REF!</definedName>
    <definedName name="PROBLEMA2">#REF!</definedName>
    <definedName name="REGION">#REF!</definedName>
    <definedName name="REPRESENTANTE">#REF!</definedName>
    <definedName name="SM">#REF!</definedName>
    <definedName name="SMA">#REF!</definedName>
    <definedName name="SRES">#REF!</definedName>
    <definedName name="SSS">#REF!</definedName>
    <definedName name="SUBESTACION">#REF!</definedName>
    <definedName name="TAMAÑO">#REF!</definedName>
    <definedName name="TCD">#REF!</definedName>
    <definedName name="TCP">#REF!</definedName>
    <definedName name="TELEFONO">#REF!</definedName>
    <definedName name="TEMPERATURA">#REF!</definedName>
    <definedName name="TERRENO">#REF!</definedName>
    <definedName name="TH">#REF!</definedName>
    <definedName name="TM">#REF!</definedName>
    <definedName name="TOTAL">#REF!</definedName>
    <definedName name="TP">#REF!</definedName>
    <definedName name="TRANSPORTE">#REF!</definedName>
    <definedName name="TST">#REF!</definedName>
    <definedName name="UNITARIO">#REF!</definedName>
    <definedName name="UP">#REF!</definedName>
    <definedName name="USU">#REF!</definedName>
    <definedName name="UV">#REF!</definedName>
    <definedName name="VEREDA1">#REF!</definedName>
    <definedName name="VEREDA2">#REF!</definedName>
    <definedName name="VEREDAS">#REF!</definedName>
    <definedName name="VI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5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9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======
ID#AAABrQkEKE8
    (2025-09-18 16:12:44)
revisar con respecto al bloque principal
	-Rogelio Martinez España</t>
        </r>
      </text>
    </comment>
  </commentList>
</comments>
</file>

<file path=xl/sharedStrings.xml><?xml version="1.0" encoding="utf-8"?>
<sst xmlns="http://schemas.openxmlformats.org/spreadsheetml/2006/main" count="3341" uniqueCount="709">
  <si>
    <t>PRESUPUESTO CONSOLIDADO</t>
  </si>
  <si>
    <t>ITEM</t>
  </si>
  <si>
    <t>COMPONENTE</t>
  </si>
  <si>
    <t>VALOR</t>
  </si>
  <si>
    <t>Bloque principal</t>
  </si>
  <si>
    <t>bloque bateria sanitaria</t>
  </si>
  <si>
    <t>bodega y planta</t>
  </si>
  <si>
    <t>urbanismo</t>
  </si>
  <si>
    <t>SUBTOTAL</t>
  </si>
  <si>
    <t xml:space="preserve">Administración                                </t>
  </si>
  <si>
    <t xml:space="preserve">Imprevistos                                 </t>
  </si>
  <si>
    <t xml:space="preserve">Utilidad                                           </t>
  </si>
  <si>
    <t>COSTO TOTAL DE OBRA</t>
  </si>
  <si>
    <t>UNIDAD</t>
  </si>
  <si>
    <t>CANTIDAD</t>
  </si>
  <si>
    <t>Agua</t>
  </si>
  <si>
    <t>glb</t>
  </si>
  <si>
    <t>PRESUPUESTO DE OBRA</t>
  </si>
  <si>
    <t>COMPONENTE 01: BLOQUE PRINCIPAL</t>
  </si>
  <si>
    <t>ÍTEM</t>
  </si>
  <si>
    <t>CAPÍTULOS Y ACTIVIDADES</t>
  </si>
  <si>
    <t>UND</t>
  </si>
  <si>
    <t>CANT</t>
  </si>
  <si>
    <t xml:space="preserve">VR UNIT  </t>
  </si>
  <si>
    <t>PRELIMINARES</t>
  </si>
  <si>
    <t>Localización y replanteo</t>
  </si>
  <si>
    <t>M2</t>
  </si>
  <si>
    <t>Cerramiento en lamina metalica</t>
  </si>
  <si>
    <t>ML</t>
  </si>
  <si>
    <t xml:space="preserve">campamento en madera </t>
  </si>
  <si>
    <t>GLB</t>
  </si>
  <si>
    <t>acometida provisional de agua</t>
  </si>
  <si>
    <t>descapote y nivelacion  de terreno</t>
  </si>
  <si>
    <t>m2</t>
  </si>
  <si>
    <t>Excavación en material común seco 0 - 3 m</t>
  </si>
  <si>
    <t>M3</t>
  </si>
  <si>
    <t>demolicion de placa en concreto  para acometida conexión tuberia sanitaria</t>
  </si>
  <si>
    <t>Retiro y disposición final de material sobrante. Incluye cargue mecánico</t>
  </si>
  <si>
    <t>Relleno con material de excavación compactado mecánicamente</t>
  </si>
  <si>
    <t>Relleno con material granular</t>
  </si>
  <si>
    <t xml:space="preserve">desenraize de arboles </t>
  </si>
  <si>
    <t>Sub total</t>
  </si>
  <si>
    <t>CIMENTACIÓN</t>
  </si>
  <si>
    <t>Solado en concreto simple para zapatas vigas de cimentación.</t>
  </si>
  <si>
    <t>concreto ciclopeo</t>
  </si>
  <si>
    <t>concreto 3000 psi para zapatas</t>
  </si>
  <si>
    <t>Vigas de cimentación dim 35x30 en concreto 3000 PSI.</t>
  </si>
  <si>
    <t>vigueta de cimentacion confinamiento 25x20cm dim 3000psi</t>
  </si>
  <si>
    <t>pedestal en concreto dim 45x55 3000psi</t>
  </si>
  <si>
    <t>viga para escalera 25x45cm concreto 3000psI</t>
  </si>
  <si>
    <t>Acero de refuerzo 60000 PSI</t>
  </si>
  <si>
    <t>KG</t>
  </si>
  <si>
    <t>ESTRUCTURAS EN CONCRETO</t>
  </si>
  <si>
    <t>Losa en metaldeck negra en concreto 3000 PSI E = 10 CM, incluye acero de refuerzo y formaleta</t>
  </si>
  <si>
    <t>vigueta en concreto 10 x 20 CM, incluye acero de refuerzo</t>
  </si>
  <si>
    <t>Columna  en concreto 30x30cm 3000 PSI.</t>
  </si>
  <si>
    <t xml:space="preserve">Columna  en concreto 35x45cm 3000 PSI. </t>
  </si>
  <si>
    <t>Viga de amarre concreto 3000 PSI. Sección 25 x 30CM cubierta</t>
  </si>
  <si>
    <t>Viga de amarre 20x30 cm. Voladizos</t>
  </si>
  <si>
    <t>Viga de amarre concreto 3000 PSI. Sección 25 x 45CM cubierta</t>
  </si>
  <si>
    <t>viga de amarre concreto 3000psi, seccion 30x45cm</t>
  </si>
  <si>
    <t>Columna de confinamiento 10x20</t>
  </si>
  <si>
    <t>escalera en concreto 3000psi</t>
  </si>
  <si>
    <t>Viga canal en concreto impermeabilizado 3000psi. Altura 8mts</t>
  </si>
  <si>
    <t>alfagia en concreto ancho 20cm incluye malla electrosoldada</t>
  </si>
  <si>
    <t>placa piso e:10cm incluye malla electrosoldada 5mm concreto 3000psi</t>
  </si>
  <si>
    <t>ESTRUCTURA METÁLICA</t>
  </si>
  <si>
    <t>Suministro, fabricación, pintura y montaje  de estructura tipo cercha metalica. Acabado anticorrosivo negro y pintura aceite.</t>
  </si>
  <si>
    <t>Correa TIPO C  PHRC 160X60X2,5mm Acabado con primer y anticorrosivo negro, Incluye rigidizadores y angulos de anclaje a cercha.</t>
  </si>
  <si>
    <t>cortavientos en 5/8"</t>
  </si>
  <si>
    <t>placa base en acero A36, para cerchas.</t>
  </si>
  <si>
    <t>varilla roscada l:60cm diametro 5/8"</t>
  </si>
  <si>
    <t>Perfil IP 200 para losa metaldeck ASTM A572 gr 50</t>
  </si>
  <si>
    <t>Baranda en acero inoxidable tuberia 2" con tres lineas de tuberia de 3/4".</t>
  </si>
  <si>
    <t>CUBIERTA</t>
  </si>
  <si>
    <t>teja trapezoidal</t>
  </si>
  <si>
    <t>flanche en lamina metalica, incluye cinta multiseal</t>
  </si>
  <si>
    <t>bajante pvc 4"</t>
  </si>
  <si>
    <t>tragante pvc 4"</t>
  </si>
  <si>
    <t>MUROS</t>
  </si>
  <si>
    <t>Muro en ladrillo macizo primer nivel</t>
  </si>
  <si>
    <t>pañete muros incluye filos y dilataciones</t>
  </si>
  <si>
    <t>muro farol para parapetos</t>
  </si>
  <si>
    <t>muro ladrillo N5</t>
  </si>
  <si>
    <t>murete doble fachada principal en ladrillo farol</t>
  </si>
  <si>
    <t>Muro fachada interna,ladrillo N5</t>
  </si>
  <si>
    <t>REDES HIDROSANITARIAS Y EQUIPAMIENTO BAÑOS</t>
  </si>
  <si>
    <t>Tubería PVC sanitaria 4".  Incluye accesorios.</t>
  </si>
  <si>
    <t>suministro e instalacion de tuberia sanitaria pvc 2"</t>
  </si>
  <si>
    <t>Caja de inspección en concreto 3000 PSI 1, 00 x 1,00 m H = 1,00 M Espesor de paredes 10 CM.. Incluye cañuela, tapa en concreto reforzado E = 8 CM con marco y contramarco en angulo metalico de 2"</t>
  </si>
  <si>
    <t>Tubería PVC presión 1/2". Incluye accesorios</t>
  </si>
  <si>
    <t>Tubería PVC presión 1". Incluye accesorios</t>
  </si>
  <si>
    <t>Tubería PVC presión 11/2". Incluye accesorios</t>
  </si>
  <si>
    <t xml:space="preserve">Punto hidráulico PVC 1/2". </t>
  </si>
  <si>
    <t>Registro PVC 1/2" incluye tapa registro</t>
  </si>
  <si>
    <t>Registro PVC 1"</t>
  </si>
  <si>
    <t>Registro PVC 11/2"</t>
  </si>
  <si>
    <t>Punto sanitario PVC 2"</t>
  </si>
  <si>
    <t>Punto sanitario PVC 4"</t>
  </si>
  <si>
    <t>punto sanitario de 3" sifon</t>
  </si>
  <si>
    <t>rejilla desague 2"</t>
  </si>
  <si>
    <t>Sanitario taza adriatica o similar con entrada posterior con fluxometro TRU FLUSH SENSOR</t>
  </si>
  <si>
    <t>Lavamanos corridos en marmol no incluye griferia con sensores</t>
  </si>
  <si>
    <t>orinal institucional, no incluye instalacion de sensores</t>
  </si>
  <si>
    <t>meson en concreto para cocina</t>
  </si>
  <si>
    <t>lamina porcelanato para meson</t>
  </si>
  <si>
    <t>mueble lavamanos, incluye lavamanos y griferia</t>
  </si>
  <si>
    <t>Tanque de almacenamiento de agua 1000lts</t>
  </si>
  <si>
    <t>conexión de red de abastecimiento tuberia presion 1"</t>
  </si>
  <si>
    <t>suministro e instalacion de hidrofrech de 2hp</t>
  </si>
  <si>
    <t>cajilla de inspeccion de 80x80 valvulas.</t>
  </si>
  <si>
    <t>Estufa empotrada</t>
  </si>
  <si>
    <t>Lavaplatos</t>
  </si>
  <si>
    <t>Lavadero prefabricado</t>
  </si>
  <si>
    <t>PISOS Y ENCHAPES</t>
  </si>
  <si>
    <t>Alistado para piso en mortero 1:4</t>
  </si>
  <si>
    <t>Porcelanato doble carga trafico pesado.</t>
  </si>
  <si>
    <t>suministro e instalacion de guardaescobas</t>
  </si>
  <si>
    <t>Cerámica pared. Modelo según especificaciones.</t>
  </si>
  <si>
    <t>suministro e instalacion de enchape escaleras</t>
  </si>
  <si>
    <t>PUERTAS, VENTANAS Y CARPINTERÍA METÁLICA</t>
  </si>
  <si>
    <t>puerta ventana tipo celosia para fachadas en aluminio</t>
  </si>
  <si>
    <t xml:space="preserve">fachada en vidrio templado e:10mm </t>
  </si>
  <si>
    <t>Divisiones baño en vidrio templado</t>
  </si>
  <si>
    <t>divisiones orinales en vidrio templado</t>
  </si>
  <si>
    <t>baranda en acero inoxidable tuberia 2" con vidrio templado.</t>
  </si>
  <si>
    <t>puertas en vidrio templado con peliculas de seguridad e:10mm</t>
  </si>
  <si>
    <t>Puertas en RH</t>
  </si>
  <si>
    <t>ACABADOS</t>
  </si>
  <si>
    <t>Estuco plástico muros</t>
  </si>
  <si>
    <t>Cielorraso en lámina de yeso 12,7 MM. Incluye estructura de soporte, tornillería, cinta malla, masilla y perforaciones para iluminación.</t>
  </si>
  <si>
    <t>suministro e instalacion de lamina de superboard para cielo raso exterior. Incluye dilataciones plasticas.</t>
  </si>
  <si>
    <t>cartera en superboar</t>
  </si>
  <si>
    <t>Pintura tipo Koraza (3 manos)</t>
  </si>
  <si>
    <t>Pintura tipo 1 tres manos</t>
  </si>
  <si>
    <t>modulos de cieloraso según diseño, incluye estructura metalica, drywall y pintura.</t>
  </si>
  <si>
    <t>Aseo final obra</t>
  </si>
  <si>
    <t>TOTAL COSTO DIRECTO</t>
  </si>
  <si>
    <t>ADMINISTRACIÓN</t>
  </si>
  <si>
    <t>IMPREVISTOS</t>
  </si>
  <si>
    <t>UTILIDAD</t>
  </si>
  <si>
    <t xml:space="preserve">IVA (Sobre Utilidad) </t>
  </si>
  <si>
    <t>COMPONENTE 02: BATERÍA SANITARIA</t>
  </si>
  <si>
    <t>Relleno con material seleccionado</t>
  </si>
  <si>
    <t>Solado en concreto simple 2000 PSI para zapatas vigas de cimentación.</t>
  </si>
  <si>
    <t>Vigas de cimentación dim 25x25cm en concreto 3000 PSI.</t>
  </si>
  <si>
    <t>vigueta de cimentacion confinamiento dim.25x20cm 3000psi</t>
  </si>
  <si>
    <t>pedestal en concreto dim 35x35 3000psi</t>
  </si>
  <si>
    <t xml:space="preserve">placa piso e:10cm incluye malla electrosoldada 5mm concreto 3000psi </t>
  </si>
  <si>
    <t>Viga de amarre muro en concreto 3000 PSI. Sección 30 x 30CM</t>
  </si>
  <si>
    <t>Viga canal en concreto impermeabilizado 3000psi. Altura 4mts, incluye viga perimetral del voladizo</t>
  </si>
  <si>
    <t>Correa T2 TIPO C tipo cajon PHRC 120X60X1.5mm Acabado con primer y anticorrosivo, Incluye rigidizadores y angulos de anclaje a cercha.</t>
  </si>
  <si>
    <t>templete de 3/8"</t>
  </si>
  <si>
    <t>Muro en ladrillo macizo</t>
  </si>
  <si>
    <t>pañete muros</t>
  </si>
  <si>
    <t>suministro e instalacion de tuberia sanitaria pvc 6"</t>
  </si>
  <si>
    <t xml:space="preserve">Tubería PVC sanitaria 4".  Incluye accesorios </t>
  </si>
  <si>
    <t xml:space="preserve">Caja de inspección en concreto 3000 PSI 1, 00 x 1,00 m Espesor de paredes 10 CM.. Incluye cañuela, tapa en concreto reforzado E = 8 CM </t>
  </si>
  <si>
    <t>punto sanitario de 3"</t>
  </si>
  <si>
    <t>Sanitario  con entrada posterior con fluxometro TRU FLUSH SENSOR</t>
  </si>
  <si>
    <t>Conexión hidraulica de tanque, incluye valvulas, check.</t>
  </si>
  <si>
    <t>poceta para lavado</t>
  </si>
  <si>
    <t>Barra para discapacitados</t>
  </si>
  <si>
    <t>enchape para piso tipo corona o similar</t>
  </si>
  <si>
    <t>puerta o porton metalica, incluye chapa y pintura.</t>
  </si>
  <si>
    <t>Ventana tipo persiana</t>
  </si>
  <si>
    <t>suministro y aplicacion sikafill</t>
  </si>
  <si>
    <t>COMPONENTE 03: BLOQUE BODEGA Y PLANTA</t>
  </si>
  <si>
    <t>vigueta de cimentacion 25X20CM confinamiento dim.3000psi</t>
  </si>
  <si>
    <t>Viga canal en concreto impermeabilizado 3000psi. Altura 4mts</t>
  </si>
  <si>
    <t>Muros fachada exterior</t>
  </si>
  <si>
    <t>Alistado para piso en mortero 1:3</t>
  </si>
  <si>
    <t>Pintura trafico</t>
  </si>
  <si>
    <t>puerta metalica, incluye chapa y pintura.</t>
  </si>
  <si>
    <t>COMPONENTE 04: URBANISMO</t>
  </si>
  <si>
    <t>Excavación manual en material común seco 0 - 2 m</t>
  </si>
  <si>
    <t>viga de cimentacion 30x30 en concreto 3000psi</t>
  </si>
  <si>
    <t>pedestal en concreto dim 22X30 3000psi</t>
  </si>
  <si>
    <t>pedestal en concreto dim 40X40 3000psi</t>
  </si>
  <si>
    <t>viga de confinamiento 10x20 cm concreto 3000psi</t>
  </si>
  <si>
    <t>viga de confinamiento 30x30 cm concreto 3000psi</t>
  </si>
  <si>
    <t>placa piso e:10cm incluye malla electrosoldada 5mm concreto 3000psi andenes</t>
  </si>
  <si>
    <t>Columna de confinamiento 10x30</t>
  </si>
  <si>
    <t>columna de confinamiento 10X20</t>
  </si>
  <si>
    <t>placa en concreto e:25cm para acceso porton, concreto 4000psi.</t>
  </si>
  <si>
    <t>carcamo en concreto 3000psi  incluye rejilla en angulo</t>
  </si>
  <si>
    <t>placa en concreto 18cm concreto 3000psi para parqueaderos.</t>
  </si>
  <si>
    <t xml:space="preserve">Muros bajos de concreto </t>
  </si>
  <si>
    <t>Tubo galvanizado de cerramiento de 2", incluye anticorrosivo y pintura.</t>
  </si>
  <si>
    <t xml:space="preserve">concertina pára cerramiento </t>
  </si>
  <si>
    <t>estructura de cubierta pórton, incluye placa, perfileria ip</t>
  </si>
  <si>
    <t>murete en ladrillo farol</t>
  </si>
  <si>
    <t>Caja de inspección en concreto 3000 PSI 1, 00 x 1,00 m H = 1,00 M Espesor de paredes 10 CM.. Incluye cañuela, tapa en concreto reforzado E = 8 CM.</t>
  </si>
  <si>
    <t xml:space="preserve">Alistado para piso en mortero 1:3 </t>
  </si>
  <si>
    <t>TOTAL</t>
  </si>
  <si>
    <t>Muro fachada interna externa en ladrillo N5</t>
  </si>
  <si>
    <t>UNIDAD:</t>
  </si>
  <si>
    <t>DESCRIPCIÓN</t>
  </si>
  <si>
    <t>%</t>
  </si>
  <si>
    <t xml:space="preserve"> </t>
  </si>
  <si>
    <t>.</t>
  </si>
  <si>
    <t>MEMORIA DE CANTIDADES</t>
  </si>
  <si>
    <t>CAPITULO 1:</t>
  </si>
  <si>
    <t>ITEM 1,1:</t>
  </si>
  <si>
    <t>PROCEDIMIENTO PARA CÁLCULO</t>
  </si>
  <si>
    <t>DESCRIPCIÓN Y/O UBICACIÓN</t>
  </si>
  <si>
    <t>L</t>
  </si>
  <si>
    <t xml:space="preserve">A </t>
  </si>
  <si>
    <t>E PROM.</t>
  </si>
  <si>
    <t>CANT.</t>
  </si>
  <si>
    <t>Área proyecto</t>
  </si>
  <si>
    <t xml:space="preserve">ARQ. LUIS GABRIEL CORAL JURADO </t>
  </si>
  <si>
    <t>M.P. A171082008-1053776340</t>
  </si>
  <si>
    <t>MANO DE OBRA - CUADRILLAS
2023</t>
  </si>
  <si>
    <t>SALARIO MÍNIMO MENSUAL LEGAL - AÑO 2023</t>
  </si>
  <si>
    <t>SALARIO MÍNIMO DIARIO LEGAL - AÑO 2023</t>
  </si>
  <si>
    <t>1. Ayudante (Incl. Prestaciones)</t>
  </si>
  <si>
    <t>V/r UNITARIO</t>
  </si>
  <si>
    <t>V/r PARCIAL</t>
  </si>
  <si>
    <t>AYUDANTE</t>
  </si>
  <si>
    <t>DIA</t>
  </si>
  <si>
    <t>PRESTACIONES SOCIALES</t>
  </si>
  <si>
    <t>Subsidio de transporte</t>
  </si>
  <si>
    <t>Cesantías</t>
  </si>
  <si>
    <t>Intereses de cesantías</t>
  </si>
  <si>
    <t>Prima legal</t>
  </si>
  <si>
    <t>Vacaciones</t>
  </si>
  <si>
    <t>Seguridad Social</t>
  </si>
  <si>
    <t>APORTES PARAFISCALES</t>
  </si>
  <si>
    <t>Caja de compensacion familiar</t>
  </si>
  <si>
    <t>Sena</t>
  </si>
  <si>
    <t>FIC</t>
  </si>
  <si>
    <t>ICBF</t>
  </si>
  <si>
    <t>DOTACIÓN - SEGURIDAD INDUSTRIAL</t>
  </si>
  <si>
    <t>Incremento Salarial - TOTAL</t>
  </si>
  <si>
    <t>Valor Unitario</t>
  </si>
  <si>
    <t>(Día)</t>
  </si>
  <si>
    <t>(Hora)</t>
  </si>
  <si>
    <t>2. Oficial (Incl. Prestaciones)</t>
  </si>
  <si>
    <t>OFICIAL</t>
  </si>
  <si>
    <t>Cesantias</t>
  </si>
  <si>
    <t>Intereses de cesantias</t>
  </si>
  <si>
    <t>APORTES PARAFISCALES:</t>
  </si>
  <si>
    <t>Caja de compesnacion familiar</t>
  </si>
  <si>
    <t>DOTACIÓN</t>
  </si>
  <si>
    <t>MANO DE OBRA ALBAÑILERÍA</t>
  </si>
  <si>
    <t>V/R DÍA</t>
  </si>
  <si>
    <t>PREST. %</t>
  </si>
  <si>
    <t>V/R UNITARIO</t>
  </si>
  <si>
    <t>V/R TOTAL</t>
  </si>
  <si>
    <t>Oficial (Incl. Prestaciones)</t>
  </si>
  <si>
    <t>Ayudante (Incl. Prestaciones)</t>
  </si>
  <si>
    <t>MANO DE OBRA - CARPINTERIA MET.</t>
  </si>
  <si>
    <t>Soldador (Incl. Prestaciones)</t>
  </si>
  <si>
    <t>Ayudante soldador (Incl. Prestaciones)</t>
  </si>
  <si>
    <t>Valor Unitario:</t>
  </si>
  <si>
    <t>ANÁLISIS DE PRECIOS UNITARIOS</t>
  </si>
  <si>
    <t xml:space="preserve">Proyecto: </t>
  </si>
  <si>
    <t xml:space="preserve">CAP: </t>
  </si>
  <si>
    <t>FECHA: MARZO DE 2021</t>
  </si>
  <si>
    <t>ÍTEM:</t>
  </si>
  <si>
    <t>1. EQUIPO (Descripción)</t>
  </si>
  <si>
    <t>T. HORA $/h</t>
  </si>
  <si>
    <t>REN. Cant./h</t>
  </si>
  <si>
    <t>V. TOT.</t>
  </si>
  <si>
    <t>HERRAMIENTA MENOR 5% M.O</t>
  </si>
  <si>
    <t>GBL</t>
  </si>
  <si>
    <t>SUB-TOTAL</t>
  </si>
  <si>
    <t>2. MATERIALES EN LA OBRA</t>
  </si>
  <si>
    <t>P. UNITARIO $</t>
  </si>
  <si>
    <t>ESTACAS 4 X 4 CM</t>
  </si>
  <si>
    <t>PUNTILLA 3"</t>
  </si>
  <si>
    <t>LB</t>
  </si>
  <si>
    <t>3. MANO DE OBRA</t>
  </si>
  <si>
    <t>JORNAL TOTAL</t>
  </si>
  <si>
    <t>PREST. EN %</t>
  </si>
  <si>
    <t>TOTAL $</t>
  </si>
  <si>
    <t>REND. C/Dia</t>
  </si>
  <si>
    <t>V. TOT</t>
  </si>
  <si>
    <t>MAESTRO</t>
  </si>
  <si>
    <t>OBRERO</t>
  </si>
  <si>
    <t>4. TRANSPORTE (Descripción)</t>
  </si>
  <si>
    <t>Distancia Km</t>
  </si>
  <si>
    <t>T. UND $/Km</t>
  </si>
  <si>
    <t>PRECIO UNITARIO APROXIMADO AL PESO</t>
  </si>
  <si>
    <t>MOVIMIENTOS DE TIERRA</t>
  </si>
  <si>
    <t xml:space="preserve">ARENA </t>
  </si>
  <si>
    <t>TRANSPORTE DE ARENA</t>
  </si>
  <si>
    <t>M3-KM</t>
  </si>
  <si>
    <t>VIBROCOMPACTADOR TIPO RANA</t>
  </si>
  <si>
    <t>HORA</t>
  </si>
  <si>
    <t>PIEDRA &lt; 3"</t>
  </si>
  <si>
    <t>TRANSPORTE DE PIEDRA &lt; 3"</t>
  </si>
  <si>
    <t>MEZCLADORA CONCRETO</t>
  </si>
  <si>
    <t>H</t>
  </si>
  <si>
    <t>VIBRADOR CONCRETO</t>
  </si>
  <si>
    <t>TABLA 3 M</t>
  </si>
  <si>
    <t>LISTÓN 2" X 2" X 3 M</t>
  </si>
  <si>
    <t>PUNTILLA 2 1/2" - 3"</t>
  </si>
  <si>
    <t>LBS</t>
  </si>
  <si>
    <t>ALAMBRE NEGRO # 18</t>
  </si>
  <si>
    <t>GUADUA TACO L = 5 M</t>
  </si>
  <si>
    <t>VARILLA CORRUGADA 3/8"  420 MPA</t>
  </si>
  <si>
    <t>VARILLA CORRUGADA 1/2" 420 MPA</t>
  </si>
  <si>
    <t>MEZCLA CONCRETO 1:2:3 3100 PSI 21 MPA</t>
  </si>
  <si>
    <t>SUBCONTRATO EXCAVACIÓN POZO CON LODOS BENTONÍTICOS. INCLUYE TRANSPORTE DE EQUIPOS</t>
  </si>
  <si>
    <t>GRAVA 1/2"</t>
  </si>
  <si>
    <t>TRANSPORTE DE GRAVA 1/2"</t>
  </si>
  <si>
    <t>TUBO PVC SANITARIO 6" L = 6 M</t>
  </si>
  <si>
    <t>UNIÓN PVC SANITARIA 6"</t>
  </si>
  <si>
    <t>LIMPIADOR PVC 1/4 GALÓN</t>
  </si>
  <si>
    <t>SOLDADURA PVC 1/4 GALÓN</t>
  </si>
  <si>
    <t>CIMIENTOS</t>
  </si>
  <si>
    <t>TUBO PRESIÓN 1 1/4" RDE - 21 L = 6 M</t>
  </si>
  <si>
    <t>VÁLVULA COMPUERTA 1 1/4" RED WHITE TOYO</t>
  </si>
  <si>
    <t>ADAPTADOR MACHO PRESIÓN PVC 1 1/4"</t>
  </si>
  <si>
    <t>DISTANCIA KM</t>
  </si>
  <si>
    <t>VÁLVULA CHEQUE 1 1/4" HELBERT</t>
  </si>
  <si>
    <t>VÁLVULA REGULADORA PRESIÓN 1 1/4" GRIVAL</t>
  </si>
  <si>
    <t>CUARTÓN 2" X 4" X 3 M</t>
  </si>
  <si>
    <t>PUNTILLA 1 1/2" - 3"</t>
  </si>
  <si>
    <t>TABLA 25 CM X 3 M</t>
  </si>
  <si>
    <t>MALLA ELECTROSOLDADA 4 MM 15 CM X 15 CM</t>
  </si>
  <si>
    <t>LÁMINA ALFAJOR 1/8" 1.40 X 0.90 M</t>
  </si>
  <si>
    <t>ÁNGULO 1 1/2" X 1 1/2" X 3/16" L = 6  M</t>
  </si>
  <si>
    <t>CODO 90° PRESIÓN 1 1/4"</t>
  </si>
  <si>
    <t>CODO 90° PRESIÓN 1"</t>
  </si>
  <si>
    <t>LÁMINA ALFAJOR 1/8" 0.5 X 0.5 M</t>
  </si>
  <si>
    <t>VÁLVULA COMPUERTA 1" RED WHITE TOYO</t>
  </si>
  <si>
    <t>ADAPTADOR MACHO PRESIÓN PVC 1"</t>
  </si>
  <si>
    <t>TANQUE PLÁSTICO 1000 LITROS</t>
  </si>
  <si>
    <t>ÁNGULO 2" X 1 2" X 3/16" L = 6  M</t>
  </si>
  <si>
    <t>SISTEMA SÉPTICO INTEGRADO 1650 LITROS</t>
  </si>
  <si>
    <t>ÁNGULO 2" X  2" X 3/16" L = 6  M</t>
  </si>
  <si>
    <t>TUBO PVC SANITARIO 3" L = 6 M</t>
  </si>
  <si>
    <t>UNIÓN PVC SANITARIA 3"</t>
  </si>
  <si>
    <t>T. UND $</t>
  </si>
  <si>
    <t>TUBO CANAL PVC AMAZONAS PAVCO L= 3M</t>
  </si>
  <si>
    <t>SOPORTE CANAL AMAZONAS</t>
  </si>
  <si>
    <t>UNIÓN DE CANAL A BAJANTE</t>
  </si>
  <si>
    <t>UNIÓN DE CANAL</t>
  </si>
  <si>
    <t>TAPA CANAL</t>
  </si>
  <si>
    <t>BAJANTE BLANCO 3" PVC L = 3 M</t>
  </si>
  <si>
    <t>SOPORTE BAJANTE</t>
  </si>
  <si>
    <t>UNIÓN BAJANTE</t>
  </si>
  <si>
    <t>ADAPTADOR BAJANTE AGUAS LLUVIAS</t>
  </si>
  <si>
    <t>CODO 90° PVC SANITARIO 3"</t>
  </si>
  <si>
    <t>TANQUE PLÁSTICO 70 LITROS</t>
  </si>
  <si>
    <t>TUBO PVC SANITARIO 4" L = 6 M</t>
  </si>
  <si>
    <t>UNIÓN PVC SANITARIA 4"</t>
  </si>
  <si>
    <t>CODO 90° PVC SANITARIO 4"</t>
  </si>
  <si>
    <t>TUBO PVC SANITARIO 2" L = 6 M</t>
  </si>
  <si>
    <t>CODO 90° PVC SANITARIO 2"</t>
  </si>
  <si>
    <t>SIFÓN PVC SANITARIO 2"</t>
  </si>
  <si>
    <t>T. DIA $/h</t>
  </si>
  <si>
    <t>YEE° PVC SANITARIA 2"</t>
  </si>
  <si>
    <t>YEE° PVC SANITARIA 4"</t>
  </si>
  <si>
    <t>BUJE REDUCTOR PVC SANITARIA 4" X 2"</t>
  </si>
  <si>
    <t>MALLA ELECTROSOLDADA 4 MM 15 X 15 CM</t>
  </si>
  <si>
    <t>ÁNGULO 2" X 2" X 3/16" L = 6  M</t>
  </si>
  <si>
    <t>TUBO PVC PRESIÓN 1/2" L = 6 M</t>
  </si>
  <si>
    <t>TEE PVC PRESIÓN 1/2"</t>
  </si>
  <si>
    <t>BUJE REDUCTOR PVC PRESIÓN 1" X 1/2"</t>
  </si>
  <si>
    <t>CODO 90° PVC PRESIÓN 1/2"</t>
  </si>
  <si>
    <t>ADAPTADOR MACHO PVC PRESIÓN 1/2"</t>
  </si>
  <si>
    <t>LISTA DE EQUIPOS BÁSICOS</t>
  </si>
  <si>
    <t>EQUIPOS BÁSICOS</t>
  </si>
  <si>
    <t>VR/UNIT</t>
  </si>
  <si>
    <t>ASPERSOR PARA CURADO.</t>
  </si>
  <si>
    <t>Compactador manual vibratorio RANA con motor de 9 HP</t>
  </si>
  <si>
    <t>HR</t>
  </si>
  <si>
    <t xml:space="preserve">Compactador manual vibratorio SALTARIN </t>
  </si>
  <si>
    <t>COMPRESOR</t>
  </si>
  <si>
    <t>Compresor 120 HP con martillo</t>
  </si>
  <si>
    <t>Compresor 80 HP con martillo</t>
  </si>
  <si>
    <t>Cortadora de pavimentos rígidos y flexibles</t>
  </si>
  <si>
    <t>CORTADORA DE PAVIMENTOS RÍGIDOS Y FLEXIBLES.</t>
  </si>
  <si>
    <t>DISCO DIAMANTADO TARGET. 14"-779101</t>
  </si>
  <si>
    <t>DOBLADORA DE ACERO</t>
  </si>
  <si>
    <t>EQUIPO A GAS</t>
  </si>
  <si>
    <t>EQUIPO DE PINTURA Y COMPRESOR.</t>
  </si>
  <si>
    <t>Equipo eléctrico SOLDADOR</t>
  </si>
  <si>
    <t>EQUIPO ELÉCTRICO SOLDADURA</t>
  </si>
  <si>
    <t>ESTACION TOTAL DE TOPOGRAFÍA</t>
  </si>
  <si>
    <t>GUADAÑADORA.</t>
  </si>
  <si>
    <t>HERRAMIENTA MENOR.</t>
  </si>
  <si>
    <t>HERRAMIENTA PARA CANALIZACIONES</t>
  </si>
  <si>
    <t>IMPLEMENTOS DE SEGURIDAD INDUSTRIAL</t>
  </si>
  <si>
    <t>MALACATE O DIFERENCIAL 2 TON.</t>
  </si>
  <si>
    <t>MALLA EN ACERO ABERTURA 75 mm PARA SELECCIÓN Y CLASIFICACIÓN DE MATERIAL DE CANTERA.</t>
  </si>
  <si>
    <t xml:space="preserve">Mezcladora de concreto 1 saco </t>
  </si>
  <si>
    <t>MEZCLADORA DE CONCRETO 9 P3. - 1 1/2 SACO</t>
  </si>
  <si>
    <t>MOTOBOMBA DIESEL 9.5 HP 3" *3".</t>
  </si>
  <si>
    <t xml:space="preserve">MOTOSIERRA. </t>
  </si>
  <si>
    <t>Oxicorte</t>
  </si>
  <si>
    <t>PLANTA ELÉCTRICA 850 WATT, 120 VAC/12 VDC</t>
  </si>
  <si>
    <t>PULIDORA</t>
  </si>
  <si>
    <t>PULIDORA MANUAL</t>
  </si>
  <si>
    <t>PULIDORA PARA PISO + OPERARIO</t>
  </si>
  <si>
    <t xml:space="preserve">REGLA VIBRATORIA PARA PAVIMENTOS RÍGIDOS. </t>
  </si>
  <si>
    <t>SEGUETA NICHOLSON</t>
  </si>
  <si>
    <t>SEÑAL PREVENTIVA PAVIMENTACION</t>
  </si>
  <si>
    <t>Soldador eléctrico</t>
  </si>
  <si>
    <t>TALADRO ROTOPERCUTOR</t>
  </si>
  <si>
    <t>Vibrador de concreto eléctrico o a gasolina</t>
  </si>
  <si>
    <t>FORMALETAS</t>
  </si>
  <si>
    <t>ANDAMIO TUBULAR. 1.5 x 1.5 SECCIÓN</t>
  </si>
  <si>
    <t>DÍA</t>
  </si>
  <si>
    <t>CAMILLA MADERA. FORMALETA (20 dias)</t>
  </si>
  <si>
    <t>CERCHA METALICA FORMALETA (20 dias)</t>
  </si>
  <si>
    <t>CIMBRA PARA PLACA DE ENTREPISO EN EDIFICACIONES.</t>
  </si>
  <si>
    <t>CIMBRA PARA TABLERO DE PUENTES EN CONCRETO REFORZADO</t>
  </si>
  <si>
    <t>CRUCETA CORTA FORMALTEA (20 dias)</t>
  </si>
  <si>
    <t>CRUCETA LARGA FORMALETA (20 dias)</t>
  </si>
  <si>
    <t>FORMALETA EN MADERA INMUNIZADA POSTE DE CONCRETO 2,4M*0,1M*0,1M</t>
  </si>
  <si>
    <t>FORMALETA EN MADERA PARA MUROS DE CONTENCION EN SUELO REFORZADO.</t>
  </si>
  <si>
    <t>FORMALETA GAVION</t>
  </si>
  <si>
    <t>FORMALETA MAESTRA PAVIMENTO RÍGIDO.</t>
  </si>
  <si>
    <t>FORMALETA MET.JUNTA DE PLACA MACHIMBREADA (DIA)</t>
  </si>
  <si>
    <t>FORMALETA METÁLICA DESLIZANTE PARA CONCRETOS ESTRUCTURALES DE ELEVACIÓN A LA VISTA.</t>
  </si>
  <si>
    <t>FORMALETA METÁLICA PARA ESCAMAS 1,20M * 1,20M * 0,18M.</t>
  </si>
  <si>
    <t xml:space="preserve">FORMALETA METÁLICA PARA POZOS DE INSPECCIÓN DE ALCANTARILLADO </t>
  </si>
  <si>
    <t>FORMALETA PARA BASE DE MUROS DE CONTENCIÓN EN CONCRETO CICLÓPEO.</t>
  </si>
  <si>
    <t>Formaleta para base estructuras</t>
  </si>
  <si>
    <t>FORMALETA PARA BASE DE MUROS DE CONTENCIÓN EN CONCRETO REFORZADO.</t>
  </si>
  <si>
    <t>FORMALETA PARA ELEVACIONES DE ESTRUCTURAS.</t>
  </si>
  <si>
    <t>FORMALETA PARA ELEVACION DE MUROS DE CONTENCIÓN EN CONCRETO CICLÓPEO.</t>
  </si>
  <si>
    <t>FORMALETA PARA ELEVACION DE MUROS DE CONTENCIÓN EN CONCRETO REFORZADO Y BOX-CULVERT.</t>
  </si>
  <si>
    <t>FORMALETA PARA ESTRIBOS DE PUENTES EN CONCRETO REFORZADO.</t>
  </si>
  <si>
    <t xml:space="preserve">FORMALETA PARA OBRAS DE ARTE TIPO: SARDINEL, CUNETA, DISIPADORES, CABEZOTES Y ALBERCA DE ALCANTARILLAS, BATEAS, OTRAS. </t>
  </si>
  <si>
    <t>FORMALETA PARA PLACA (20 dias)</t>
  </si>
  <si>
    <t>FORMALETA PARA PLACA DE ENTREPISO EN EDIFICACIONES.</t>
  </si>
  <si>
    <t>FORMALETA PARA SOLADOS Y CONCRETO DE LIMPIEZA.</t>
  </si>
  <si>
    <t>FORMALETA PARA TABLERO DE PUENTES CARRETEROS EN CONCRETO REFORZADO/M3.</t>
  </si>
  <si>
    <t>FORMALETA PARA VIGAS Y COLUMNAS EN CONCRETO REFORZADO.</t>
  </si>
  <si>
    <t>PARAL MET. FORMALETA (20 dias)</t>
  </si>
  <si>
    <t>SEPARADOR FORMALETA (20 dias)</t>
  </si>
  <si>
    <t>TABLERO DE MADERA :.0.70 x 1.40 (CAMILLA)</t>
  </si>
  <si>
    <t>TACO METÁLICO</t>
  </si>
  <si>
    <t>UND-DIA</t>
  </si>
  <si>
    <t>FORMALETA MADERA</t>
  </si>
  <si>
    <t>GLOB</t>
  </si>
  <si>
    <t>MAQUINARIA</t>
  </si>
  <si>
    <t>BENITIN 1 TON.</t>
  </si>
  <si>
    <t>BuLldozer, Potencia al volante de 100 HP</t>
  </si>
  <si>
    <t>BULLDOZER 165 HP. CAT D6H.</t>
  </si>
  <si>
    <t>BULLDOZER KOMATSU D65 EX12. 190HP.</t>
  </si>
  <si>
    <t>CAMIONETA TIPO ESTACA ≥1600 CC MOD 1990 EN ADELANTE.</t>
  </si>
  <si>
    <t>Cargador llanta CAT 908 75 HP</t>
  </si>
  <si>
    <t>Cargador llanta CAT 930 160 HP</t>
  </si>
  <si>
    <t>CARGADOR S/LLANTA CAT 966F- 216 HP.</t>
  </si>
  <si>
    <t>CARRO IRRIGADOR DE ASFALTO</t>
  </si>
  <si>
    <t>CARROTANQUE IRRIGADOR DE AGUA. INCLUYE SUMINISTRO DE AGUA.</t>
  </si>
  <si>
    <t>EQUIPO PARA ACABADO SUPERFICIAL PAVIMENTOS RÍGIDOS.(LLANA FLOTADORA, CEPILLO DE TEXTURIZADO Y MICROTEXTURIZADO, EQUIPO PARA INDUCCION DE JUNTA DE DILATACION Y ASPERSOR DE COMPUESTO CURADOR).</t>
  </si>
  <si>
    <t>GRUA 5 TON.</t>
  </si>
  <si>
    <t>MAQUINA FRESADORA DE PAVIMENTOS FLEXIBLES</t>
  </si>
  <si>
    <t>MAQUINA TÉRMICA PEGATACHAS</t>
  </si>
  <si>
    <t>MINICARGADOR BOBCAT 216.</t>
  </si>
  <si>
    <t>Motoniveladora 140 HP ancho de cuchilla 3.66 M peso 11 TON</t>
  </si>
  <si>
    <t>PLANTA DE ASFALTO DE BACHADA O FLUJO CONTINUO.</t>
  </si>
  <si>
    <t>RETROCARGADOR S/LLANTA (70-90)HP.</t>
  </si>
  <si>
    <t>RETROEXCAVADORA S/ORUGA (1M3-1.20)M3; &gt; 100HP PARA EXCAVACIONES Y CORTES DE MATERIAL DE PRESTAMO.</t>
  </si>
  <si>
    <t>RETROEXCAVADORA S/ORUGA (1M3-1.20)M3; &gt; 100HP. PARA DRAGADO DE RIOS Y DESVIACIÓN DE CAUCES.</t>
  </si>
  <si>
    <t>RETROEXCAVADORA S/ORUGA &gt;1.2 M3- &gt; 140HP PARA EXCAVACIONES Y CORTES DE MATERIAL DE PRESTAMO.</t>
  </si>
  <si>
    <t>RETROEXCAVADORA S/ORUGA &gt;1.2 M3- &gt; 140HP. PARA DRAGADO DE RIOS Y DESVIACION DE CAUCES.</t>
  </si>
  <si>
    <t xml:space="preserve">RODILLO TAMBOR LISO RD 7H WACKER </t>
  </si>
  <si>
    <t xml:space="preserve">RODILLO VIBRANTE DYNAPAC LP 650 O 750 </t>
  </si>
  <si>
    <t>RODILLO VIBRATORIO 2 TON. RD11 O RD 25 WACKER 18HP O 25 HP RESPECTIVAMENTE.</t>
  </si>
  <si>
    <t>SERVICIO DE CAMABAJA (131-200)KM.</t>
  </si>
  <si>
    <t>CICLO/UND.</t>
  </si>
  <si>
    <t>SERVICIO DE CAMABAJA (15 - 50)KM.</t>
  </si>
  <si>
    <t>SERVICIO DE CAMABAJA (51-90)KM.</t>
  </si>
  <si>
    <t>SERVICIO DE CAMABAJA (91-130)KM.</t>
  </si>
  <si>
    <t>SERVICIO DE CAMABAJA &lt;15KM.</t>
  </si>
  <si>
    <t>TANQUE CAP. 500L IRRIGADOR DE AGUA ACCIONADO CON TIRO. INCLUYE SUMINISTRO DE AGUA.</t>
  </si>
  <si>
    <t>TERMINADORA DE PAVIMENTO ASFÁLTICO CAPACIDAD EN TOLVA (4-6)M3.</t>
  </si>
  <si>
    <t>MIXXER DE 8M3</t>
  </si>
  <si>
    <t>VJ</t>
  </si>
  <si>
    <t>Vibrocompactador potencia 153 HP 10 TON</t>
  </si>
  <si>
    <t>VOLQUETA  250HP-(10 -12)M3.</t>
  </si>
  <si>
    <t>VOLQUETA  (4.2 - 5)M3.</t>
  </si>
  <si>
    <t>VOLQUETA  (5-6)M3</t>
  </si>
  <si>
    <t>VOLQUETA  A-25;(12-14)M3</t>
  </si>
  <si>
    <t>VOLQUETA   (4.2 - 5)M3.</t>
  </si>
  <si>
    <t>VOLQUETA (5-6)M3</t>
  </si>
  <si>
    <t>VOLQUETA VOLVO DUMPER A-25;(12-14)M3</t>
  </si>
  <si>
    <t>CAMIONETA DOBLE CABINA</t>
  </si>
  <si>
    <t>PRECIOS MATERIALES</t>
  </si>
  <si>
    <t>ACEROS - ALAMBRES - HIERROS - CUBIERTAS - ESPECIALES</t>
  </si>
  <si>
    <t>Abrazadera colgante horizontal 2"</t>
  </si>
  <si>
    <t>Abrazadera colgante horizontal 3"</t>
  </si>
  <si>
    <t>Abrazadera colgante horizontal 4"</t>
  </si>
  <si>
    <t xml:space="preserve">Acero Fy= 4200 Kg/cm2   </t>
  </si>
  <si>
    <t>Acero ASTM A36 placa base</t>
  </si>
  <si>
    <t xml:space="preserve">Acero ASTM A500 perfiles estructurales </t>
  </si>
  <si>
    <t>Acero ASTM A572 Grado 50 Vigas IPE</t>
  </si>
  <si>
    <t>Adaptador macho PVC presión 1/2"</t>
  </si>
  <si>
    <t>Adaptador macho PVC presión 3/4"</t>
  </si>
  <si>
    <t>Adaptador macho PVC presión 1"</t>
  </si>
  <si>
    <t>LT</t>
  </si>
  <si>
    <t>Alambre Galvanizado Cal. 18</t>
  </si>
  <si>
    <t>Alambre Negro Cal. 18</t>
  </si>
  <si>
    <t>Amarras con tapa plástica para teja</t>
  </si>
  <si>
    <t>Ángulo 2" x 1/8" x 6 M</t>
  </si>
  <si>
    <t>Antisol blanco</t>
  </si>
  <si>
    <t xml:space="preserve">Anticorrosivo </t>
  </si>
  <si>
    <t>GAL</t>
  </si>
  <si>
    <t>Barra de seguridad 18" en acero inoxidable</t>
  </si>
  <si>
    <t>Barra de seguridad sanitaria tipo H en acero inoxidable</t>
  </si>
  <si>
    <t>Bisagra cobrizada 3" x 2"</t>
  </si>
  <si>
    <t>Bisagra 4"  x 2"</t>
  </si>
  <si>
    <t>Brocha 4"</t>
  </si>
  <si>
    <t>Caballete teja termoacústica</t>
  </si>
  <si>
    <t>Canal amazonas</t>
  </si>
  <si>
    <t>Candado Intemperie</t>
  </si>
  <si>
    <t>Casetón en icopor</t>
  </si>
  <si>
    <t>Cemento blanco</t>
  </si>
  <si>
    <t>Cerámica pared baño</t>
  </si>
  <si>
    <t>Cerámica piso tráfico 5</t>
  </si>
  <si>
    <t>Chapa fina puerta</t>
  </si>
  <si>
    <t>Chazo expansión 1/4" x 2 1/4"</t>
  </si>
  <si>
    <t>Cinta malla 5 cm</t>
  </si>
  <si>
    <t>M</t>
  </si>
  <si>
    <t>Codo 45° PVC Sanitaria 4"</t>
  </si>
  <si>
    <t>Codo 90° PVC presión 1/2"</t>
  </si>
  <si>
    <t>Codo 90° PVC presión 3/4"</t>
  </si>
  <si>
    <t>Codo 90° PVC Sanitaria 2"</t>
  </si>
  <si>
    <t>Codo 90° PVC Sanitaria 3"</t>
  </si>
  <si>
    <t>Codo 90°PVC sanitario 4"</t>
  </si>
  <si>
    <t>Codo 90° galvanizado presión 1/2"</t>
  </si>
  <si>
    <t>Codo 90° galvanizado presión 3/4"</t>
  </si>
  <si>
    <t>Conector losa metaldeck tipo stud</t>
  </si>
  <si>
    <t>Cruceta plástica 3 mm x 300 und</t>
  </si>
  <si>
    <t>CAJA</t>
  </si>
  <si>
    <t>Cuartón 2" x 4" x 3 M</t>
  </si>
  <si>
    <t>Dilatación en bronce</t>
  </si>
  <si>
    <t>División para baño 0,90 x 1,00 m H = 2,20 m en vidrio templado 8 mm con puertas corredizas en L y accesorios en acero inoxidable. Dos naves corredizas y dos fijas.</t>
  </si>
  <si>
    <t>División para baño 0,90 x 1,20 m H = 2,20 m en vidrio templado 8 mm con puertas corredizas en L y accesorios en acero inoxidable. Dos naves corredizas y dos fijas.</t>
  </si>
  <si>
    <t>División para baño 1,20 m H = 2,20 m en vidrio templado 8 mm con puerta corrediza y accesorios en acero inoxidable. Una nave corrediza y una fija.</t>
  </si>
  <si>
    <t>Dispensador de papel higiénico tipo Corona</t>
  </si>
  <si>
    <t>Dispensador de jabón de empotrar línea institucional accionamiento tipo push</t>
  </si>
  <si>
    <t>Dispensador de toallas en acero inoxidable línea institucional</t>
  </si>
  <si>
    <t>Emboquillador latex</t>
  </si>
  <si>
    <t>Enchape cerámica pared tipo piedra</t>
  </si>
  <si>
    <t>Esmalte</t>
  </si>
  <si>
    <t>Estucomastic Pintuco</t>
  </si>
  <si>
    <t>Estuco plástico exterior</t>
  </si>
  <si>
    <t>Flanche 3 1/2" en acero inoxidable  con tapa</t>
  </si>
  <si>
    <t>Gancho para teja estructura metálica 14 cm Cal. 12</t>
  </si>
  <si>
    <t>Granito blanco No. 3</t>
  </si>
  <si>
    <t>Grifería ducha. Incluye regadera, brazo y registro sencillo</t>
  </si>
  <si>
    <t>Grifería para lavamanos push</t>
  </si>
  <si>
    <t>Grifería para lavaplatos mezclador</t>
  </si>
  <si>
    <t>Grifería push orinal antivandálica</t>
  </si>
  <si>
    <t>Guadua taco 2.5 - 3 M</t>
  </si>
  <si>
    <t>Hidromasaje 150 x 150 cm con accesorios para instalación</t>
  </si>
  <si>
    <t>Impermeabilizante aditivo para mortero Sika 1</t>
  </si>
  <si>
    <t>Juego de arandelas, tuerca y contratuerca para perno 3/8"</t>
  </si>
  <si>
    <t>Juego de arandelas, tuerca y contratuerca para perno 1/2"</t>
  </si>
  <si>
    <t>Juego de arandelas, tuerca y contratuerca para perno 5/8"</t>
  </si>
  <si>
    <t>Kit de accesorios baño x 4: jaboneta, portarrollo, toallera, percha</t>
  </si>
  <si>
    <t>Ladrillo macizo 9 x 16 x 28 CM</t>
  </si>
  <si>
    <t>Lámina acero inoxidable 304 Cal. 20</t>
  </si>
  <si>
    <t>Lámina cielo falso PVC 0.25 M L = 5.95 M</t>
  </si>
  <si>
    <t>Lámina galvanizada Cal. 12</t>
  </si>
  <si>
    <t>Lámina galvanizada Cal. 20</t>
  </si>
  <si>
    <t>Lámina metaldeck Cal. 22 2"</t>
  </si>
  <si>
    <t>Lámina de panel yeso 12,7 mm 1,22 x 2,44 m</t>
  </si>
  <si>
    <t>Lavamanos de sobreponer</t>
  </si>
  <si>
    <t>Lavaplatos 40 x 50 cm en acero inoxidable</t>
  </si>
  <si>
    <t>Lavatraperos prefabricado 90 x 60 cm. Incluye válvula pozuelo con sosco</t>
  </si>
  <si>
    <t>Limpiador PVC 1/4" galón</t>
  </si>
  <si>
    <t>Liston 2" x 2" x 3 M</t>
  </si>
  <si>
    <t>Llave  jardín 1/2"</t>
  </si>
  <si>
    <t>Loseta de caucho 2 cm de espesor color negro</t>
  </si>
  <si>
    <t>Loseta de caucho colores según diseño de 3 cm de espesor. Incluye suministro e instalación</t>
  </si>
  <si>
    <t>Malla electrosoldada 15 x 15 grafil</t>
  </si>
  <si>
    <t>Malla metálica</t>
  </si>
  <si>
    <t>Manija puerta</t>
  </si>
  <si>
    <t>Marmolina</t>
  </si>
  <si>
    <t xml:space="preserve">Matera prefabricada concreto tipo jardinera 90 cm de largo x 30 cm de ancho x 60 cm de alto </t>
  </si>
  <si>
    <t>Matera prefabricada concreto tipo jardinera 120 cm de largo 30 cm de ancho x 60 cm de alto</t>
  </si>
  <si>
    <t xml:space="preserve">Mesón en granito 240 x 66 cm espesor 2 cm. Incluye reengruese 10 cm y salpicadero 10 cm </t>
  </si>
  <si>
    <t>Mineral rojo</t>
  </si>
  <si>
    <t>Mueble para lavamanos tipo Vessel en RH 60 x 60 x 40 cm</t>
  </si>
  <si>
    <t>Niple galvanizado 1/2" L = 10 cm</t>
  </si>
  <si>
    <t>Niple galvanizado 3/4" L = 10 cm</t>
  </si>
  <si>
    <t>Orinal grande con válvula tipo push</t>
  </si>
  <si>
    <t>Pasador metálico 3"</t>
  </si>
  <si>
    <t>Pegante cerámico blanco x 25 KG</t>
  </si>
  <si>
    <t>Pegante porcelánico blanco x 25 KG</t>
  </si>
  <si>
    <t>Perfil ángulo 30 x 30 x 0.40 MM L = 2.44 M Drywall</t>
  </si>
  <si>
    <t>Perfil omega 2 5/16" x 3/4" E= 0.40 MM L = 2.44 M Drywall</t>
  </si>
  <si>
    <t>Perfil perimetral corniza PVC 10 MM L=6 M</t>
  </si>
  <si>
    <t>Perfil PHR C 120 x 60 x 2 mm L = 6 m</t>
  </si>
  <si>
    <t>Perfil vigueta 1 1/2" x 3/4" E = 0.40 MM L = 2.44 M Drywall</t>
  </si>
  <si>
    <t>Perno 3/8" L = 100 CM</t>
  </si>
  <si>
    <t>Perno 1/2" L = 100 CM</t>
  </si>
  <si>
    <t>Perno 5/8" L = 100 CM</t>
  </si>
  <si>
    <t>Piola gruesa X 70 m</t>
  </si>
  <si>
    <t>ROLLO</t>
  </si>
  <si>
    <t>Pintuco fill 7 años</t>
  </si>
  <si>
    <t>Gal</t>
  </si>
  <si>
    <t xml:space="preserve">Pintura tipo 1 </t>
  </si>
  <si>
    <t>Pintura tipo Koraza</t>
  </si>
  <si>
    <t>Planta sanseviera diámetro 30 cm</t>
  </si>
  <si>
    <t>Platina 1/8" x 1 1/2" x 6 M</t>
  </si>
  <si>
    <t>Porcelanato blanco</t>
  </si>
  <si>
    <t>Portacandado</t>
  </si>
  <si>
    <t>Puerta en madera maciza RH 0,70 x 2,80 m. Incluye marco, herrajes, chapa y tope</t>
  </si>
  <si>
    <t>Puerta en madera maciza RH 0,85 x 2,80 m. Incluye marco, herrajes, chapa y tope</t>
  </si>
  <si>
    <t>Puerta metálica de dos naves tipo persiana 1,80 x 2,10 M.  Incluye marco, herrajes, chapa y tope</t>
  </si>
  <si>
    <t>Puerta metálica corrediza tipo persiana 5,78 x 3,00 M de cuatro naves.  Incluye marco, herrajes, chapa y tope</t>
  </si>
  <si>
    <t>Puerta metálica corrediza tipo persiana 3,40 x 3,00 M de cuatro naves.  Incluye marco, herrajes, chapa y tope</t>
  </si>
  <si>
    <t>Puerta ventana en aluminio anodizado color natural 0,90 x 2,80 m. Una nave fija. Vidrio crudo 6 mm. Incluye manijas y accesorios</t>
  </si>
  <si>
    <t>Puerta ventana en aluminio anodizado color natural 1,25 x 2,80 m. Una nave fija. Vidrio crudo 6 mm. Incluye manijas y accesorios</t>
  </si>
  <si>
    <t>Puerta ventana con puertas corredizas en aluminio anodizado color natural 2,44 x 2,80 m. Dos naves corredizas y una fija. Vidrio crudo 6 mm. Incluye manijas y accesorios</t>
  </si>
  <si>
    <t>Puerta ventana con puertas corredizas en aluminio anodizado color natural 2,71 x 2,80 m. Dos naves corredizas y una fija. Vidrio crudo 6 mm. Incluye manijas y accesorios</t>
  </si>
  <si>
    <t>Puerta ventana con puertas corredizas en aluminio anodizado color natural 2,76 x 2,80 m. Dos naves corredizas y una fija. Vidrio crudo 6 mm. Incluye manijas y accesorios</t>
  </si>
  <si>
    <t>Puerta ventana con puertas corredizas en aluminio anodizado color natural 2,82 x 2,80 m. Dos naves corredizas y una fija. Vidrio crudo 6 mm. Incluye manijas y accesorios</t>
  </si>
  <si>
    <t>Puerta ventana con puertas corredizas en aluminio anodizado color natural 3,08 x 2,80 m. Dos naves corredizas y una fija. Vidrio crudo 6 mm. Incluye manijas y accesorios</t>
  </si>
  <si>
    <t>Puerta ventana con puertas corredizas en aluminio anodizado color natural 3,19 x 2,80 m. Dos naves corredizas y una fija. Vidrio crudo 6 mm. Incluye manijas y accesorios</t>
  </si>
  <si>
    <t>Puerta ventana con puertas corredizas en aluminio anodizado color natural 4,40 x 2,80 m. Dos naves fijas y dos corredizas. Vidrio crudo 6 mm. Incluye manijas y accesorios</t>
  </si>
  <si>
    <t>Puerta ventana en  aluminio anodizado color natural y vidrio crudo 5 mm 1,70 x 2,80 m. Dos naves fijas.</t>
  </si>
  <si>
    <t>Puerta ventana en  aluminio anodizado color natural y vidrio crudo 5 mm 1,75 x 2,80 m. Dos naves fijas.</t>
  </si>
  <si>
    <t>Puerta ventana en  aluminio anodizado color natural y vidrio crudo 6 mm 1,90 x 2,80 m. Dos naves fijas.</t>
  </si>
  <si>
    <t>Puerta ventana en  aluminio anodizado color natural y vidrio crudo 5 mm 1,95 x 2,80 m. Dos naves fijas.</t>
  </si>
  <si>
    <t>Puerta ventana en  aluminio anodizado color natural y vidrio crudo 5 mm 2,00 x 2,80 m. Dos naves fijas.</t>
  </si>
  <si>
    <t>Puerta ventana con puertas de batiente en vidrio templado 10 mm con accesorios en acero inoxidable 5,95 x 2,80 m. Dos naves fijas y dos batientes. Incluye manijas en acero inoxidable</t>
  </si>
  <si>
    <t>Puerta ventana en aluminio anodizado color natural y vidrio crudo 5 mm 5,95 x 2,80 m. Cinco naves fijas.</t>
  </si>
  <si>
    <t>Puntilla para teja de zinc</t>
  </si>
  <si>
    <t>Puntilla 1 1/2" a 3"</t>
  </si>
  <si>
    <t>Regulación más acople sanitario</t>
  </si>
  <si>
    <t>Rodillo felpa 9"</t>
  </si>
  <si>
    <t>Sanitario elongado</t>
  </si>
  <si>
    <t>Secador de manos institucional Potenza</t>
  </si>
  <si>
    <t>Sifón sanitario 180° 2"</t>
  </si>
  <si>
    <t>Sifón sanitario 135° 3"</t>
  </si>
  <si>
    <t>Silicona x 280 ML</t>
  </si>
  <si>
    <t>Soldadura PVC 1/4" galón</t>
  </si>
  <si>
    <t>Soldadura Electrodo 308 L (acero inoxidable)</t>
  </si>
  <si>
    <t>Soldadura Electrodo 6011</t>
  </si>
  <si>
    <t>Soldadura Electrodo 7018</t>
  </si>
  <si>
    <t>Soporte bajante PVC</t>
  </si>
  <si>
    <t>Soporte pasamanos circular</t>
  </si>
  <si>
    <t>Tabla 0.25 M x 3 M E = 2.5 CM</t>
  </si>
  <si>
    <t>Tapa registro 20 CM x 20 CM</t>
  </si>
  <si>
    <t>Tapón PVC presión 1/2"</t>
  </si>
  <si>
    <t>Tapón PVC presión 3/4"</t>
  </si>
  <si>
    <t>Tee sanitaria 4"</t>
  </si>
  <si>
    <t>Teja ondulada fibrocemento perfil 7 # 10</t>
  </si>
  <si>
    <t>Teja termoacústica UPVC E = 2 MM</t>
  </si>
  <si>
    <t>Teja zinc ondulada Cal. 34 L = 3.05 M</t>
  </si>
  <si>
    <t>Teja zinc ondulada Cal. 34 L = 3.66 M</t>
  </si>
  <si>
    <t>Tela verde H  = 2.1 M</t>
  </si>
  <si>
    <t>Thinner</t>
  </si>
  <si>
    <t>Tierra abonada X 40 kg</t>
  </si>
  <si>
    <t>BULTO</t>
  </si>
  <si>
    <t>Tope cacucho puerta</t>
  </si>
  <si>
    <t>Tornillo autoperforante cubierta 10 x 2"</t>
  </si>
  <si>
    <t>Tubo acero inoxidable 304 Cal. 16 1 1/2" L = 6m</t>
  </si>
  <si>
    <t>Tubo acero inoxidable 304 Cal. 16 2" L = 6m</t>
  </si>
  <si>
    <t>Tubo acero inoxidable 304 Cal. 16 5/8" L = 6m</t>
  </si>
  <si>
    <t>Tubo cerramiento galvanizado D = 5/8" Cal. 18</t>
  </si>
  <si>
    <t>Tubo cerramiento galvanizado D = 1 1/2" Cal. 16</t>
  </si>
  <si>
    <t>Tubo rectangular 90 x 50 x 2,5 mm L = 6 m</t>
  </si>
  <si>
    <t>Tubo PVC presión 1/2" RDE 9 PSI</t>
  </si>
  <si>
    <t>Tubo PVC presión 3/4" RDE 11 PSI</t>
  </si>
  <si>
    <t>Tubo PVC presión 1" RDE 13,5 PSI</t>
  </si>
  <si>
    <t>Tubo PVC presión 1 1/2" RDE 9 PSI</t>
  </si>
  <si>
    <t>Tubo PVC sanitario 2" L = 6 m tipo pesado</t>
  </si>
  <si>
    <t>Tubo PVC sanitario 3"  L = 6 m tipo pesado</t>
  </si>
  <si>
    <t>Tubo PVC sanitario 4"  L = 6 m tipo pesado</t>
  </si>
  <si>
    <t>Unión canal amazonas</t>
  </si>
  <si>
    <t>Unión PVC Sanitaria 2"</t>
  </si>
  <si>
    <t>Unión PVC Sanitaria 3"</t>
  </si>
  <si>
    <t>Unión PVC sanitaria 4"</t>
  </si>
  <si>
    <t>Válvula compuerta Grival 1/2"</t>
  </si>
  <si>
    <t>Válvula compuerta Grival 3/4""</t>
  </si>
  <si>
    <t>Válvula Cortina Red White 1"</t>
  </si>
  <si>
    <t>Varilla roscada zinc 1/4" 50 CM</t>
  </si>
  <si>
    <t>Ventana fachada de naves fijas en aluminio anodizado negro y vidrio crudo 5 mm. Incluye suministro e instalación</t>
  </si>
  <si>
    <t>Ventana fachada tipo persiana metálica en aluminio anodizado negro con mosquitero fijo con anjeo interior. Incluye sumministro e instalación de ventana con marco y lamas metálicas.</t>
  </si>
  <si>
    <t>Ventana proyectante 2,90 x 0,90 m en aluminio anodizado negro y vidrio crudo 5 mm. Incluye suministro e instalación</t>
  </si>
  <si>
    <t>Vidrio 4 MM</t>
  </si>
  <si>
    <t>Vidrio templado 6 MM</t>
  </si>
  <si>
    <t>Vidrio templado 8 MM</t>
  </si>
  <si>
    <t>Vidrio templado 10 MM</t>
  </si>
  <si>
    <t>Wipe</t>
  </si>
  <si>
    <t>Yee reducción sanitaria 4" x 2"</t>
  </si>
  <si>
    <t>Yee sanitaria 2"</t>
  </si>
  <si>
    <t>Yee sanitaria 3"</t>
  </si>
  <si>
    <t>Yee sanitaria 4"</t>
  </si>
  <si>
    <t xml:space="preserve">AGREGADOS - ARENAS - PETREOS </t>
  </si>
  <si>
    <t>Arena</t>
  </si>
  <si>
    <t>Cemento gris</t>
  </si>
  <si>
    <t>Recebo seleccionado</t>
  </si>
  <si>
    <t>Triturado 3/4"</t>
  </si>
  <si>
    <t>Piedra diámetro mayor o igual 20 cm</t>
  </si>
  <si>
    <t xml:space="preserve">Iva sobre utilidad                             </t>
  </si>
  <si>
    <t xml:space="preserve"> estudio de suelos para diseño de cimentación de la estructura</t>
  </si>
  <si>
    <t>diseño arquitectónico (incluye, plantas, corte, alzados, cubierta, detalles, modelado 3d imágenes</t>
  </si>
  <si>
    <t>especificaciones técnicas de los elementos constructivos</t>
  </si>
  <si>
    <t>cronograma de obra.</t>
  </si>
  <si>
    <t>diseño estructural (incluye memorias de cálculo y despiece de estructura, diseño de elementos estructurales e informe)</t>
  </si>
  <si>
    <t>ESTUDIOS Y DISEÑOS</t>
  </si>
  <si>
    <t>COMPONENTE 0: ESTUDIOS Y DISEÑOS</t>
  </si>
  <si>
    <t xml:space="preserve">Estudios y Diseños </t>
  </si>
  <si>
    <t>PROPUESTA ECONOMICA ESTUDIO Y DISEÑOS, CONSTRUCCION DE LA SEDE DE LA EMPRESA DE ENERGIA DEL BAJO PUTUMAYO S.A ESP EN EL MUNICIPIO DE SAN MIGUEL.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</si>
</sst>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&quot;$&quot;\ * #,##0_);_(&quot;$&quot;\ * \(#,##0\);_(&quot;$&quot;\ * &quot;-&quot;??_);_(@_)"/>
    <numFmt numFmtId="165" formatCode="_-&quot;$&quot;\ * #,##0.00_-;\-&quot;$&quot;\ * #,##0.00_-;_-&quot;$&quot;\ * &quot;-&quot;??_-;_-@"/>
    <numFmt numFmtId="166" formatCode="_-&quot;$&quot;\ * #,##0_-;\-&quot;$&quot;\ * #,##0_-;_-&quot;$&quot;\ * &quot;-&quot;??_-;_-@"/>
    <numFmt numFmtId="167" formatCode="&quot;$&quot;#,##0"/>
    <numFmt numFmtId="168" formatCode="_(&quot;$&quot;\ * #,##0.00_);_(&quot;$&quot;\ * \(#,##0.00\);_(&quot;$&quot;\ * &quot;-&quot;??_);_(@_)"/>
    <numFmt numFmtId="169" formatCode="0.0%"/>
    <numFmt numFmtId="170" formatCode="&quot;$&quot;#,##0.00"/>
    <numFmt numFmtId="171" formatCode="_(* #,##0.00_);_(* \(#,##0.00\);_(* &quot;-&quot;??_);_(@_)"/>
    <numFmt numFmtId="172" formatCode="_-&quot;$&quot;* #,##0_-;\-&quot;$&quot;* #,##0_-;_-&quot;$&quot;* &quot;-&quot;_-;_-@"/>
    <numFmt numFmtId="173" formatCode="_(&quot;$&quot;\ * #,##0.0000_);_(&quot;$&quot;\ * \(#,##0.0000\);_(&quot;$&quot;\ * &quot;-&quot;??_);_(@_)"/>
    <numFmt numFmtId="174" formatCode="_-&quot;$&quot;\ * #,##0.00000_-;\-&quot;$&quot;\ * #,##0.00000_-;_-&quot;$&quot;\ * &quot;-&quot;??_-;_-@"/>
    <numFmt numFmtId="175" formatCode="_(&quot;$&quot;\ * #,##0.0_);_(&quot;$&quot;\ * \(#,##0.0\);_(&quot;$&quot;\ * &quot;-&quot;??.0_);_(@_)"/>
    <numFmt numFmtId="176" formatCode="0.0"/>
    <numFmt numFmtId="177" formatCode="_(&quot;$&quot;\ * #,##0.0_);_(&quot;$&quot;\ * \(#,##0.0\);_(&quot;$&quot;\ * &quot;-&quot;??_);_(@_)"/>
    <numFmt numFmtId="178" formatCode="&quot;$&quot;\ #,##0"/>
    <numFmt numFmtId="179" formatCode="0.000"/>
    <numFmt numFmtId="180" formatCode="#,##0.0"/>
    <numFmt numFmtId="181" formatCode="_-&quot;$&quot;* #,##0.00_-;\-&quot;$&quot;* #,##0.00_-;_-&quot;$&quot;* &quot;-&quot;??_-;_-@"/>
    <numFmt numFmtId="182" formatCode="_-* #,##0_-;\-* #,##0_-;_-* &quot;-&quot;_-;_-@"/>
    <numFmt numFmtId="183" formatCode="_-&quot;$&quot;* #,##0_-;\-&quot;$&quot;* #,##0_-;_-&quot;$&quot;* &quot;-&quot;??_-;_-@"/>
  </numFmts>
  <fonts count="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1"/>
      <name val="Calibri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Swis721 LtCn BT"/>
      <family val="2"/>
    </font>
    <font>
      <sz val="11"/>
      <color theme="1"/>
      <name val="Swis721 LtCn BT"/>
      <family val="2"/>
    </font>
    <font>
      <sz val="11"/>
      <color theme="6"/>
      <name val="Swis721 LtCn BT"/>
      <family val="2"/>
    </font>
    <font>
      <sz val="11"/>
      <color rgb="FF00B050"/>
      <name val="Swis721 LtCn BT"/>
      <family val="2"/>
    </font>
    <font>
      <sz val="11"/>
      <color rgb="FF000000"/>
      <name val="Swis721 LtCn BT"/>
      <family val="2"/>
    </font>
    <font>
      <b/>
      <sz val="10"/>
      <color theme="1"/>
      <name val="Swis721 LtCn BT"/>
      <family val="2"/>
    </font>
    <font>
      <sz val="8"/>
      <color theme="1"/>
      <name val="Swis721 LtCn BT"/>
      <family val="2"/>
    </font>
    <font>
      <sz val="10"/>
      <color theme="1"/>
      <name val="Swis721 LtCn BT"/>
      <family val="2"/>
    </font>
    <font>
      <b/>
      <sz val="10"/>
      <color rgb="FF000000"/>
      <name val="Swis721 LtCn BT"/>
      <family val="2"/>
    </font>
    <font>
      <sz val="10"/>
      <color rgb="FF000000"/>
      <name val="Swis721 LtCn BT"/>
      <family val="2"/>
    </font>
    <font>
      <sz val="10"/>
      <color rgb="FF548DD4"/>
      <name val="Swis721 LtCn BT"/>
      <family val="2"/>
    </font>
    <font>
      <b/>
      <sz val="10"/>
      <color rgb="FF548DD4"/>
      <name val="Swis721 LtCn BT"/>
      <family val="2"/>
    </font>
    <font>
      <b/>
      <sz val="8"/>
      <color theme="1"/>
      <name val="Swis721 LtCn BT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theme="1"/>
      <name val="Calibri"/>
      <family val="2"/>
    </font>
    <font>
      <sz val="9"/>
      <color rgb="FF000000"/>
      <name val="Swis721 LtCn BT"/>
      <family val="2"/>
    </font>
    <font>
      <sz val="10"/>
      <color rgb="FF969696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name val="Swis721 LtCn BT"/>
      <family val="2"/>
    </font>
    <font>
      <sz val="12"/>
      <color theme="1"/>
      <name val="Swis721 LtCn BT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BE5F1"/>
        <bgColor indexed="64"/>
      </patternFill>
    </fill>
  </fills>
  <borders count="1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000000"/>
      </left>
      <right/>
      <top style="double">
        <color rgb="FF000000"/>
      </top>
      <bottom/>
    </border>
    <border>
      <left/>
      <right/>
      <top style="double">
        <color rgb="FF000000"/>
      </top>
      <bottom/>
    </border>
    <border>
      <left style="medium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000000"/>
      </left>
      <right/>
      <top style="dotted">
        <color rgb="FF000000"/>
      </top>
      <bottom style="double">
        <color rgb="FF000000"/>
      </bottom>
    </border>
    <border>
      <left/>
      <right/>
      <top style="dotted">
        <color rgb="FF000000"/>
      </top>
      <bottom style="double">
        <color rgb="FF000000"/>
      </bottom>
    </border>
    <border>
      <left style="medium">
        <color rgb="FF000000"/>
      </left>
      <right style="double">
        <color rgb="FF000000"/>
      </right>
      <top style="dotted">
        <color rgb="FF000000"/>
      </top>
      <bottom style="double">
        <color rgb="FF000000"/>
      </bottom>
    </border>
    <border>
      <left style="double">
        <color rgb="FF000000"/>
      </left>
      <right/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 style="double">
        <color rgb="FF000000"/>
      </bottom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double">
        <color rgb="FF000000"/>
      </right>
      <top/>
      <bottom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double">
        <color rgb="FF000000"/>
      </right>
      <top style="hair">
        <color rgb="FF000000"/>
      </top>
      <bottom/>
    </border>
    <border>
      <left/>
      <right/>
      <top style="double">
        <color rgb="FF000000"/>
      </top>
      <bottom style="medium">
        <color rgb="FF000000"/>
      </bottom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</border>
    <border>
      <left/>
      <right/>
      <top style="medium">
        <color rgb="FF000000"/>
      </top>
      <bottom style="double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 style="medium">
        <color rgb="FF000000"/>
      </left>
      <right style="double">
        <color rgb="FF000000"/>
      </right>
      <top/>
      <bottom style="double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</border>
    <border>
      <left/>
      <right style="hair">
        <color rgb="FF000000"/>
      </right>
      <top style="double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medium">
        <color rgb="FF000000"/>
      </right>
      <top/>
      <bottom style="dotted">
        <color rgb="FF000000"/>
      </bottom>
    </border>
    <border>
      <left style="double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double">
        <color rgb="FF000000"/>
      </right>
      <top style="medium">
        <color rgb="FF000000"/>
      </top>
      <bottom/>
    </border>
    <border>
      <left style="double">
        <color rgb="FF000000"/>
      </left>
      <right style="medium">
        <color rgb="FF000000"/>
      </right>
      <top style="hair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double">
        <color rgb="FF000000"/>
      </bottom>
    </border>
    <border>
      <left style="medium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left/>
      <right style="double">
        <color rgb="FF000000"/>
      </right>
      <top style="double">
        <color rgb="FF000000"/>
      </top>
      <bottom/>
    </border>
    <border>
      <left style="medium">
        <color rgb="FF000000"/>
      </left>
      <right style="double">
        <color rgb="FF000000"/>
      </right>
      <top/>
      <bottom style="thin">
        <color rgb="FF000000"/>
      </bottom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 style="medium">
        <color rgb="FF000000"/>
      </left>
      <right style="double">
        <color rgb="FF000000"/>
      </right>
      <top style="thin">
        <color rgb="FF000000"/>
      </top>
      <bottom/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/>
      <top style="double">
        <color rgb="FF000000"/>
      </top>
      <bottom style="medium">
        <color rgb="FF000000"/>
      </bottom>
    </border>
    <border>
      <left/>
      <right style="double">
        <color rgb="FF000000"/>
      </right>
      <top style="double">
        <color rgb="FF000000"/>
      </top>
      <bottom style="medium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rgb="FF000000"/>
      </right>
      <top style="thin">
        <color rgb="FF000000"/>
      </top>
      <bottom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</border>
    <border>
      <left style="medium">
        <color auto="1"/>
      </left>
      <right/>
      <top style="thin">
        <color rgb="FF000000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rgb="FF000000"/>
      </left>
      <right style="medium">
        <color auto="1"/>
      </right>
      <top style="thin">
        <color rgb="FF000000"/>
      </top>
      <bottom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auto="1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</border>
    <border>
      <left/>
      <right style="medium">
        <color auto="1"/>
      </right>
      <top style="thin">
        <color rgb="FF000000"/>
      </top>
      <bottom style="thin">
        <color rgb="FF000000"/>
      </bottom>
    </border>
    <border>
      <left style="medium">
        <color auto="1"/>
      </left>
      <right/>
      <top style="medium">
        <color auto="1"/>
      </top>
      <bottom style="thin">
        <color rgb="FF000000"/>
      </bottom>
    </border>
    <border>
      <left/>
      <right/>
      <top style="medium">
        <color auto="1"/>
      </top>
      <bottom style="thin">
        <color rgb="FF000000"/>
      </bottom>
    </border>
    <border>
      <left/>
      <right style="medium">
        <color auto="1"/>
      </right>
      <top style="medium">
        <color auto="1"/>
      </top>
      <bottom style="thin">
        <color rgb="FF000000"/>
      </bottom>
    </border>
    <border>
      <left style="medium">
        <color auto="1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auto="1"/>
      </right>
      <top style="medium">
        <color rgb="FF000000"/>
      </top>
      <bottom style="thin">
        <color rgb="FF000000"/>
      </bottom>
    </border>
    <border>
      <left style="medium">
        <color auto="1"/>
      </left>
      <right/>
      <top style="thin">
        <color rgb="FF000000"/>
      </top>
      <bottom style="medium">
        <color auto="1"/>
      </bottom>
    </border>
    <border>
      <left/>
      <right/>
      <top style="thin">
        <color rgb="FF000000"/>
      </top>
      <bottom style="medium">
        <color auto="1"/>
      </bottom>
    </border>
    <border>
      <left/>
      <right style="thin">
        <color rgb="FF000000"/>
      </right>
      <top style="thin">
        <color rgb="FF000000"/>
      </top>
      <bottom style="medium">
        <color auto="1"/>
      </bottom>
    </border>
    <border>
      <left/>
      <right style="thin">
        <color rgb="FF000000"/>
      </right>
      <top style="medium">
        <color auto="1"/>
      </top>
      <bottom style="thin">
        <color rgb="FF000000"/>
      </bottom>
    </border>
    <border>
      <left style="thin">
        <color rgb="FF7F7F7F"/>
      </left>
      <right/>
      <top style="thin">
        <color rgb="FF7F7F7F"/>
      </top>
      <bottom style="thin">
        <color rgb="FF7F7F7F"/>
      </bottom>
    </border>
    <border>
      <left/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 style="thin">
        <color rgb="FF7F7F7F"/>
      </top>
      <bottom style="thin">
        <color rgb="FF7F7F7F"/>
      </bottom>
    </border>
    <border>
      <left style="double">
        <color rgb="FF000000"/>
      </left>
      <right/>
      <top style="medium">
        <color rgb="FF000000"/>
      </top>
      <bottom style="double">
        <color rgb="FF000000"/>
      </bottom>
    </border>
    <border>
      <left/>
      <right style="thin">
        <color rgb="FF000000"/>
      </right>
      <top style="medium">
        <color rgb="FF000000"/>
      </top>
      <bottom style="double">
        <color rgb="FF000000"/>
      </bottom>
    </border>
    <border>
      <left style="double">
        <color rgb="FF000000"/>
      </left>
      <right/>
      <top/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left style="double">
        <color rgb="FF000000"/>
      </left>
      <right/>
      <top/>
      <bottom/>
    </border>
    <border>
      <left/>
      <right style="double">
        <color rgb="FF000000"/>
      </right>
      <top/>
      <bottom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</border>
    <border>
      <left style="thin">
        <color rgb="FF000000"/>
      </left>
      <right/>
      <top style="medium">
        <color auto="1"/>
      </top>
      <bottom style="thin">
        <color rgb="FF000000"/>
      </bottom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thin">
        <color rgb="FF000000"/>
      </right>
      <top/>
      <bottom style="medium">
        <color auto="1"/>
      </bottom>
    </border>
    <border>
      <left style="thin">
        <color rgb="FF000000"/>
      </left>
      <right style="thin">
        <color rgb="FF000000"/>
      </right>
      <top/>
      <bottom style="medium">
        <color auto="1"/>
      </bottom>
    </border>
    <border>
      <left style="thin">
        <color rgb="FF000000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rgb="FF000000"/>
      </right>
      <top/>
      <bottom/>
    </border>
    <border>
      <left style="thin">
        <color rgb="FF000000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8" fontId="4" fillId="0" borderId="0" xfId="0" applyNumberFormat="1" applyFont="1"/>
    <xf numFmtId="10" fontId="4" fillId="3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4" borderId="0" xfId="0" applyFont="1" applyFill="1" applyBorder="1"/>
    <xf numFmtId="0" fontId="9" fillId="4" borderId="2" xfId="0" applyFont="1" applyFill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164" fontId="9" fillId="0" borderId="1" xfId="0" applyNumberFormat="1" applyFont="1" applyBorder="1" applyAlignment="1">
      <alignment horizontal="left" vertical="center" shrinkToFi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2" fontId="9" fillId="0" borderId="0" xfId="0" applyNumberFormat="1" applyFont="1"/>
    <xf numFmtId="164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9" fontId="9" fillId="0" borderId="1" xfId="0" applyNumberFormat="1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4" fontId="9" fillId="5" borderId="0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174" fontId="9" fillId="5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/>
    <xf numFmtId="2" fontId="1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2" fontId="5" fillId="0" borderId="0" xfId="0" applyNumberFormat="1" applyFont="1"/>
    <xf numFmtId="168" fontId="9" fillId="0" borderId="0" xfId="0" applyNumberFormat="1" applyFont="1"/>
    <xf numFmtId="168" fontId="9" fillId="4" borderId="0" xfId="0" applyNumberFormat="1" applyFont="1" applyFill="1" applyBorder="1"/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14" fillId="5" borderId="0" xfId="0" applyFont="1" applyFill="1" applyBorder="1"/>
    <xf numFmtId="0" fontId="15" fillId="5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center"/>
    </xf>
    <xf numFmtId="0" fontId="16" fillId="6" borderId="9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vertical="center" wrapText="1"/>
    </xf>
    <xf numFmtId="4" fontId="18" fillId="0" borderId="9" xfId="0" applyNumberFormat="1" applyFont="1" applyBorder="1" applyAlignment="1">
      <alignment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left"/>
    </xf>
    <xf numFmtId="168" fontId="14" fillId="5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 wrapText="1"/>
    </xf>
    <xf numFmtId="168" fontId="21" fillId="0" borderId="0" xfId="0" applyNumberFormat="1" applyFont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168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168" fontId="1" fillId="0" borderId="15" xfId="0" applyNumberFormat="1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vertical="center" wrapText="1"/>
    </xf>
    <xf numFmtId="4" fontId="21" fillId="0" borderId="17" xfId="0" applyNumberFormat="1" applyFont="1" applyBorder="1" applyAlignment="1">
      <alignment vertical="center" wrapText="1"/>
    </xf>
    <xf numFmtId="4" fontId="21" fillId="0" borderId="18" xfId="0" applyNumberFormat="1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/>
    </xf>
    <xf numFmtId="180" fontId="21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168" fontId="21" fillId="0" borderId="20" xfId="0" applyNumberFormat="1" applyFont="1" applyBorder="1" applyAlignment="1">
      <alignment horizontal="center" vertical="center"/>
    </xf>
    <xf numFmtId="168" fontId="21" fillId="0" borderId="21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vertical="center"/>
    </xf>
    <xf numFmtId="180" fontId="1" fillId="0" borderId="2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 wrapText="1"/>
    </xf>
    <xf numFmtId="168" fontId="1" fillId="0" borderId="23" xfId="0" applyNumberFormat="1" applyFont="1" applyBorder="1" applyAlignment="1">
      <alignment horizontal="right" vertical="center"/>
    </xf>
    <xf numFmtId="168" fontId="1" fillId="0" borderId="24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180" fontId="1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168" fontId="1" fillId="0" borderId="26" xfId="0" applyNumberFormat="1" applyFont="1" applyBorder="1" applyAlignment="1">
      <alignment horizontal="center" vertical="center"/>
    </xf>
    <xf numFmtId="168" fontId="1" fillId="0" borderId="27" xfId="0" applyNumberFormat="1" applyFont="1" applyBorder="1" applyAlignment="1">
      <alignment horizontal="right" vertical="center"/>
    </xf>
    <xf numFmtId="0" fontId="21" fillId="0" borderId="25" xfId="0" applyFont="1" applyBorder="1" applyAlignment="1">
      <alignment vertical="center"/>
    </xf>
    <xf numFmtId="10" fontId="1" fillId="0" borderId="26" xfId="0" applyNumberFormat="1" applyFont="1" applyBorder="1" applyAlignment="1">
      <alignment horizontal="right" vertical="center" wrapText="1"/>
    </xf>
    <xf numFmtId="168" fontId="1" fillId="0" borderId="26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180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168" fontId="1" fillId="0" borderId="20" xfId="0" applyNumberFormat="1" applyFont="1" applyBorder="1" applyAlignment="1">
      <alignment horizontal="right" vertical="center"/>
    </xf>
    <xf numFmtId="168" fontId="1" fillId="0" borderId="21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 wrapText="1"/>
    </xf>
    <xf numFmtId="168" fontId="1" fillId="0" borderId="29" xfId="0" applyNumberFormat="1" applyFont="1" applyBorder="1" applyAlignment="1">
      <alignment horizontal="center" vertical="center"/>
    </xf>
    <xf numFmtId="168" fontId="1" fillId="0" borderId="30" xfId="0" applyNumberFormat="1" applyFont="1" applyBorder="1" applyAlignment="1">
      <alignment horizontal="right" vertical="center"/>
    </xf>
    <xf numFmtId="0" fontId="1" fillId="0" borderId="31" xfId="0" applyFont="1" applyBorder="1" applyAlignment="1">
      <alignment vertical="center"/>
    </xf>
    <xf numFmtId="176" fontId="1" fillId="0" borderId="32" xfId="0" applyNumberFormat="1" applyFont="1" applyBorder="1" applyAlignment="1">
      <alignment horizontal="center" vertical="center"/>
    </xf>
    <xf numFmtId="10" fontId="22" fillId="0" borderId="32" xfId="0" applyNumberFormat="1" applyFont="1" applyBorder="1" applyAlignment="1">
      <alignment horizontal="right" vertical="center" wrapText="1"/>
    </xf>
    <xf numFmtId="168" fontId="22" fillId="0" borderId="32" xfId="0" applyNumberFormat="1" applyFont="1" applyBorder="1" applyAlignment="1">
      <alignment horizontal="center" vertical="center"/>
    </xf>
    <xf numFmtId="168" fontId="22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168" fontId="21" fillId="0" borderId="35" xfId="0" applyNumberFormat="1" applyFont="1" applyBorder="1" applyAlignment="1">
      <alignment horizontal="right" vertical="center" wrapText="1"/>
    </xf>
    <xf numFmtId="0" fontId="1" fillId="0" borderId="36" xfId="0" applyFont="1" applyBorder="1" applyAlignment="1">
      <alignment horizontal="center" vertical="center"/>
    </xf>
    <xf numFmtId="168" fontId="21" fillId="0" borderId="3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8" fontId="1" fillId="0" borderId="23" xfId="0" applyNumberFormat="1" applyFont="1" applyBorder="1" applyAlignment="1">
      <alignment horizontal="center" vertical="center"/>
    </xf>
    <xf numFmtId="168" fontId="1" fillId="0" borderId="24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1" fillId="0" borderId="20" xfId="0" applyFont="1" applyBorder="1" applyAlignment="1">
      <alignment horizontal="right" vertical="center" wrapText="1"/>
    </xf>
    <xf numFmtId="0" fontId="1" fillId="0" borderId="2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68" fontId="21" fillId="0" borderId="24" xfId="0" applyNumberFormat="1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/>
    </xf>
    <xf numFmtId="168" fontId="21" fillId="0" borderId="39" xfId="0" applyNumberFormat="1" applyFont="1" applyBorder="1" applyAlignment="1">
      <alignment horizontal="right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80" fontId="2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168" fontId="21" fillId="0" borderId="23" xfId="0" applyNumberFormat="1" applyFont="1" applyBorder="1" applyAlignment="1">
      <alignment horizontal="center" vertical="center"/>
    </xf>
    <xf numFmtId="168" fontId="21" fillId="0" borderId="2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right" vertical="center" wrapText="1"/>
    </xf>
    <xf numFmtId="164" fontId="1" fillId="0" borderId="26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vertical="center"/>
    </xf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76" fontId="1" fillId="0" borderId="41" xfId="0" applyNumberFormat="1" applyFont="1" applyBorder="1" applyAlignment="1">
      <alignment horizontal="center" vertical="center"/>
    </xf>
    <xf numFmtId="10" fontId="22" fillId="0" borderId="41" xfId="0" applyNumberFormat="1" applyFont="1" applyBorder="1" applyAlignment="1">
      <alignment horizontal="right" vertical="center" wrapText="1"/>
    </xf>
    <xf numFmtId="168" fontId="22" fillId="0" borderId="41" xfId="0" applyNumberFormat="1" applyFont="1" applyBorder="1" applyAlignment="1">
      <alignment horizontal="center" vertical="center"/>
    </xf>
    <xf numFmtId="168" fontId="22" fillId="0" borderId="42" xfId="0" applyNumberFormat="1" applyFont="1" applyBorder="1" applyAlignment="1">
      <alignment horizontal="right" vertical="center"/>
    </xf>
    <xf numFmtId="0" fontId="23" fillId="6" borderId="0" xfId="0" applyFont="1" applyFill="1" applyBorder="1" applyAlignment="1">
      <alignment vertical="center" wrapText="1"/>
    </xf>
    <xf numFmtId="0" fontId="23" fillId="6" borderId="43" xfId="0" applyFont="1" applyFill="1" applyBorder="1" applyAlignment="1">
      <alignment vertical="center" wrapText="1"/>
    </xf>
    <xf numFmtId="0" fontId="23" fillId="6" borderId="44" xfId="0" applyFont="1" applyFill="1" applyBorder="1" applyAlignment="1">
      <alignment vertical="center" wrapText="1"/>
    </xf>
    <xf numFmtId="0" fontId="23" fillId="6" borderId="45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167" fontId="23" fillId="6" borderId="8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172" fontId="24" fillId="5" borderId="0" xfId="0" applyNumberFormat="1" applyFont="1" applyFill="1" applyBorder="1" applyAlignment="1">
      <alignment vertical="top" wrapText="1"/>
    </xf>
    <xf numFmtId="0" fontId="24" fillId="5" borderId="43" xfId="0" applyFont="1" applyFill="1" applyBorder="1" applyAlignment="1">
      <alignment vertical="top" wrapText="1"/>
    </xf>
    <xf numFmtId="0" fontId="24" fillId="5" borderId="44" xfId="0" applyFont="1" applyFill="1" applyBorder="1" applyAlignment="1">
      <alignment vertical="top" wrapText="1"/>
    </xf>
    <xf numFmtId="172" fontId="24" fillId="5" borderId="44" xfId="0" applyNumberFormat="1" applyFont="1" applyFill="1" applyBorder="1" applyAlignment="1">
      <alignment vertical="top" wrapText="1"/>
    </xf>
    <xf numFmtId="0" fontId="24" fillId="5" borderId="44" xfId="0" applyFont="1" applyFill="1" applyBorder="1" applyAlignment="1">
      <alignment horizontal="center" vertical="top" wrapText="1"/>
    </xf>
    <xf numFmtId="172" fontId="24" fillId="5" borderId="45" xfId="0" applyNumberFormat="1" applyFont="1" applyFill="1" applyBorder="1" applyAlignment="1">
      <alignment vertical="top" wrapText="1"/>
    </xf>
    <xf numFmtId="0" fontId="23" fillId="5" borderId="2" xfId="0" applyFont="1" applyFill="1" applyBorder="1" applyAlignment="1">
      <alignment vertical="top" shrinkToFit="1"/>
    </xf>
    <xf numFmtId="0" fontId="23" fillId="5" borderId="0" xfId="0" applyFont="1" applyFill="1" applyBorder="1" applyAlignment="1">
      <alignment horizontal="center" vertical="top" shrinkToFit="1"/>
    </xf>
    <xf numFmtId="0" fontId="23" fillId="5" borderId="0" xfId="0" applyFont="1" applyFill="1" applyBorder="1" applyAlignment="1">
      <alignment horizontal="left" vertical="top" shrinkToFit="1"/>
    </xf>
    <xf numFmtId="172" fontId="23" fillId="5" borderId="0" xfId="0" applyNumberFormat="1" applyFont="1" applyFill="1" applyBorder="1" applyAlignment="1">
      <alignment horizontal="left" vertical="top" shrinkToFit="1"/>
    </xf>
    <xf numFmtId="172" fontId="23" fillId="5" borderId="46" xfId="0" applyNumberFormat="1" applyFont="1" applyFill="1" applyBorder="1" applyAlignment="1">
      <alignment horizontal="left" vertical="top" shrinkToFit="1"/>
    </xf>
    <xf numFmtId="0" fontId="23" fillId="5" borderId="2" xfId="0" applyFont="1" applyFill="1" applyBorder="1" applyAlignment="1">
      <alignment vertical="top" wrapText="1"/>
    </xf>
    <xf numFmtId="2" fontId="23" fillId="5" borderId="0" xfId="0" applyNumberFormat="1" applyFont="1" applyFill="1" applyBorder="1" applyAlignment="1">
      <alignment horizontal="center" vertical="top" wrapText="1"/>
    </xf>
    <xf numFmtId="0" fontId="23" fillId="5" borderId="6" xfId="0" applyFont="1" applyFill="1" applyBorder="1" applyAlignment="1">
      <alignment vertical="top" wrapText="1"/>
    </xf>
    <xf numFmtId="2" fontId="23" fillId="5" borderId="7" xfId="0" applyNumberFormat="1" applyFont="1" applyFill="1" applyBorder="1" applyAlignment="1">
      <alignment horizontal="center" vertical="top" wrapText="1"/>
    </xf>
    <xf numFmtId="172" fontId="23" fillId="5" borderId="7" xfId="0" applyNumberFormat="1" applyFont="1" applyFill="1" applyBorder="1" applyAlignment="1">
      <alignment horizontal="left" vertical="top" wrapText="1"/>
    </xf>
    <xf numFmtId="172" fontId="23" fillId="5" borderId="8" xfId="0" applyNumberFormat="1" applyFont="1" applyFill="1" applyBorder="1" applyAlignment="1">
      <alignment vertical="top" wrapText="1"/>
    </xf>
    <xf numFmtId="0" fontId="23" fillId="5" borderId="5" xfId="0" applyFont="1" applyFill="1" applyBorder="1" applyAlignment="1">
      <alignment horizontal="center" vertical="center" wrapText="1"/>
    </xf>
    <xf numFmtId="172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72" fontId="24" fillId="5" borderId="1" xfId="0" applyNumberFormat="1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 vertical="center" wrapText="1"/>
    </xf>
    <xf numFmtId="172" fontId="24" fillId="5" borderId="5" xfId="0" applyNumberFormat="1" applyFont="1" applyFill="1" applyBorder="1" applyAlignment="1">
      <alignment vertical="center" wrapText="1"/>
    </xf>
    <xf numFmtId="4" fontId="24" fillId="5" borderId="1" xfId="0" applyNumberFormat="1" applyFont="1" applyFill="1" applyBorder="1" applyAlignment="1">
      <alignment horizontal="center" vertical="center" wrapText="1"/>
    </xf>
    <xf numFmtId="172" fontId="24" fillId="5" borderId="47" xfId="0" applyNumberFormat="1" applyFont="1" applyFill="1" applyBorder="1" applyAlignment="1">
      <alignment vertical="center" wrapText="1"/>
    </xf>
    <xf numFmtId="0" fontId="24" fillId="5" borderId="48" xfId="0" applyFont="1" applyFill="1" applyBorder="1" applyAlignment="1">
      <alignment horizontal="left" vertical="center" wrapText="1"/>
    </xf>
    <xf numFmtId="0" fontId="24" fillId="5" borderId="49" xfId="0" applyFont="1" applyFill="1" applyBorder="1" applyAlignment="1">
      <alignment horizontal="left" vertical="center" wrapText="1"/>
    </xf>
    <xf numFmtId="172" fontId="24" fillId="5" borderId="4" xfId="0" applyNumberFormat="1" applyFont="1" applyFill="1" applyBorder="1" applyAlignment="1">
      <alignment horizontal="left" vertical="center" wrapText="1"/>
    </xf>
    <xf numFmtId="172" fontId="23" fillId="5" borderId="1" xfId="0" applyNumberFormat="1" applyFont="1" applyFill="1" applyBorder="1" applyAlignment="1">
      <alignment vertical="center" wrapText="1"/>
    </xf>
    <xf numFmtId="172" fontId="23" fillId="5" borderId="2" xfId="0" applyNumberFormat="1" applyFont="1" applyFill="1" applyBorder="1" applyAlignment="1">
      <alignment horizontal="center" vertical="center" wrapText="1"/>
    </xf>
    <xf numFmtId="172" fontId="23" fillId="5" borderId="5" xfId="0" applyNumberFormat="1" applyFont="1" applyFill="1" applyBorder="1" applyAlignment="1">
      <alignment horizontal="center" vertical="center" wrapText="1"/>
    </xf>
    <xf numFmtId="172" fontId="24" fillId="5" borderId="50" xfId="0" applyNumberFormat="1" applyFont="1" applyFill="1" applyBorder="1" applyAlignment="1">
      <alignment vertical="center" wrapText="1"/>
    </xf>
    <xf numFmtId="0" fontId="24" fillId="5" borderId="8" xfId="0" applyFont="1" applyFill="1" applyBorder="1" applyAlignment="1">
      <alignment horizontal="center" vertical="center" wrapText="1"/>
    </xf>
    <xf numFmtId="172" fontId="24" fillId="5" borderId="1" xfId="0" applyNumberFormat="1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172" fontId="24" fillId="5" borderId="1" xfId="0" applyNumberFormat="1" applyFont="1" applyFill="1" applyBorder="1" applyAlignment="1">
      <alignment horizontal="right" vertical="center" wrapText="1"/>
    </xf>
    <xf numFmtId="0" fontId="24" fillId="5" borderId="45" xfId="0" applyFont="1" applyFill="1" applyBorder="1" applyAlignment="1">
      <alignment horizontal="left" vertical="center" wrapText="1"/>
    </xf>
    <xf numFmtId="172" fontId="24" fillId="5" borderId="5" xfId="0" applyNumberFormat="1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center" vertical="center" wrapText="1"/>
    </xf>
    <xf numFmtId="172" fontId="23" fillId="5" borderId="5" xfId="0" applyNumberFormat="1" applyFont="1" applyFill="1" applyBorder="1" applyAlignment="1">
      <alignment vertical="center" wrapText="1"/>
    </xf>
    <xf numFmtId="172" fontId="23" fillId="5" borderId="43" xfId="0" applyNumberFormat="1" applyFont="1" applyFill="1" applyBorder="1" applyAlignment="1">
      <alignment horizontal="center" vertical="center" wrapText="1"/>
    </xf>
    <xf numFmtId="172" fontId="24" fillId="5" borderId="47" xfId="0" applyNumberFormat="1" applyFont="1" applyFill="1" applyBorder="1" applyAlignment="1">
      <alignment horizontal="right" vertical="center" wrapText="1"/>
    </xf>
    <xf numFmtId="0" fontId="24" fillId="5" borderId="1" xfId="0" applyFont="1" applyFill="1" applyBorder="1" applyAlignment="1">
      <alignment vertical="center" wrapText="1"/>
    </xf>
    <xf numFmtId="172" fontId="23" fillId="5" borderId="50" xfId="0" applyNumberFormat="1" applyFont="1" applyFill="1" applyBorder="1" applyAlignment="1">
      <alignment vertical="center" wrapText="1"/>
    </xf>
    <xf numFmtId="0" fontId="24" fillId="5" borderId="2" xfId="0" applyFont="1" applyFill="1" applyBorder="1" applyAlignment="1">
      <alignment vertical="top" wrapText="1"/>
    </xf>
    <xf numFmtId="172" fontId="24" fillId="5" borderId="46" xfId="0" applyNumberFormat="1" applyFont="1" applyFill="1" applyBorder="1" applyAlignment="1">
      <alignment vertical="top" wrapText="1"/>
    </xf>
    <xf numFmtId="0" fontId="24" fillId="5" borderId="6" xfId="0" applyFont="1" applyFill="1" applyBorder="1" applyAlignment="1">
      <alignment vertical="top" wrapText="1"/>
    </xf>
    <xf numFmtId="0" fontId="24" fillId="5" borderId="7" xfId="0" applyFont="1" applyFill="1" applyBorder="1" applyAlignment="1">
      <alignment horizontal="center" vertical="top" wrapText="1"/>
    </xf>
    <xf numFmtId="0" fontId="24" fillId="5" borderId="7" xfId="0" applyFont="1" applyFill="1" applyBorder="1" applyAlignment="1">
      <alignment vertical="top" wrapText="1"/>
    </xf>
    <xf numFmtId="172" fontId="24" fillId="5" borderId="7" xfId="0" applyNumberFormat="1" applyFont="1" applyFill="1" applyBorder="1" applyAlignment="1">
      <alignment vertical="top" wrapText="1"/>
    </xf>
    <xf numFmtId="172" fontId="24" fillId="5" borderId="8" xfId="0" applyNumberFormat="1" applyFont="1" applyFill="1" applyBorder="1" applyAlignment="1">
      <alignment vertical="top" wrapText="1"/>
    </xf>
    <xf numFmtId="0" fontId="23" fillId="5" borderId="0" xfId="0" applyFont="1" applyFill="1" applyBorder="1" applyAlignment="1">
      <alignment horizontal="center" vertical="top" wrapText="1"/>
    </xf>
    <xf numFmtId="172" fontId="24" fillId="5" borderId="48" xfId="0" applyNumberFormat="1" applyFont="1" applyFill="1" applyBorder="1" applyAlignment="1">
      <alignment vertical="center" wrapText="1"/>
    </xf>
    <xf numFmtId="0" fontId="24" fillId="5" borderId="48" xfId="0" applyFont="1" applyFill="1" applyBorder="1" applyAlignment="1">
      <alignment vertical="center" wrapText="1"/>
    </xf>
    <xf numFmtId="0" fontId="24" fillId="5" borderId="49" xfId="0" applyFont="1" applyFill="1" applyBorder="1" applyAlignment="1">
      <alignment vertical="center" wrapText="1"/>
    </xf>
    <xf numFmtId="172" fontId="24" fillId="5" borderId="4" xfId="0" applyNumberFormat="1" applyFont="1" applyFill="1" applyBorder="1" applyAlignment="1">
      <alignment vertical="center" wrapText="1"/>
    </xf>
    <xf numFmtId="0" fontId="24" fillId="5" borderId="43" xfId="0" applyFont="1" applyFill="1" applyBorder="1" applyAlignment="1">
      <alignment vertical="center" wrapText="1"/>
    </xf>
    <xf numFmtId="0" fontId="24" fillId="5" borderId="44" xfId="0" applyFont="1" applyFill="1" applyBorder="1" applyAlignment="1">
      <alignment vertical="center" wrapText="1"/>
    </xf>
    <xf numFmtId="172" fontId="24" fillId="5" borderId="45" xfId="0" applyNumberFormat="1" applyFont="1" applyFill="1" applyBorder="1" applyAlignment="1">
      <alignment vertical="center" wrapText="1"/>
    </xf>
    <xf numFmtId="0" fontId="24" fillId="5" borderId="4" xfId="0" applyFont="1" applyFill="1" applyBorder="1" applyAlignment="1">
      <alignment vertical="center" wrapText="1"/>
    </xf>
    <xf numFmtId="0" fontId="24" fillId="5" borderId="44" xfId="0" applyFont="1" applyFill="1" applyBorder="1" applyAlignment="1">
      <alignment horizontal="center" vertical="center" wrapText="1"/>
    </xf>
    <xf numFmtId="172" fontId="24" fillId="5" borderId="44" xfId="0" applyNumberFormat="1" applyFont="1" applyFill="1" applyBorder="1" applyAlignment="1">
      <alignment vertical="center" wrapText="1"/>
    </xf>
    <xf numFmtId="0" fontId="24" fillId="5" borderId="7" xfId="0" applyFont="1" applyFill="1" applyBorder="1" applyAlignment="1">
      <alignment vertical="center" wrapText="1"/>
    </xf>
    <xf numFmtId="0" fontId="24" fillId="5" borderId="7" xfId="0" applyFont="1" applyFill="1" applyBorder="1" applyAlignment="1">
      <alignment horizontal="center" vertical="center" wrapText="1"/>
    </xf>
    <xf numFmtId="172" fontId="24" fillId="5" borderId="7" xfId="0" applyNumberFormat="1" applyFont="1" applyFill="1" applyBorder="1" applyAlignment="1">
      <alignment vertical="center" wrapText="1"/>
    </xf>
    <xf numFmtId="172" fontId="23" fillId="5" borderId="0" xfId="0" applyNumberFormat="1" applyFont="1" applyFill="1" applyBorder="1" applyAlignment="1">
      <alignment horizontal="left" vertical="top" wrapText="1"/>
    </xf>
    <xf numFmtId="0" fontId="24" fillId="5" borderId="0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horizontal="center" vertical="center" wrapText="1"/>
    </xf>
    <xf numFmtId="172" fontId="24" fillId="5" borderId="0" xfId="0" applyNumberFormat="1" applyFont="1" applyFill="1" applyBorder="1" applyAlignment="1">
      <alignment vertical="center" wrapText="1"/>
    </xf>
    <xf numFmtId="172" fontId="24" fillId="5" borderId="46" xfId="0" applyNumberFormat="1" applyFont="1" applyFill="1" applyBorder="1" applyAlignment="1">
      <alignment vertical="center" wrapText="1"/>
    </xf>
    <xf numFmtId="0" fontId="24" fillId="5" borderId="6" xfId="0" applyFont="1" applyFill="1" applyBorder="1" applyAlignment="1">
      <alignment vertical="center" wrapText="1"/>
    </xf>
    <xf numFmtId="172" fontId="24" fillId="5" borderId="8" xfId="0" applyNumberFormat="1" applyFont="1" applyFill="1" applyBorder="1" applyAlignment="1">
      <alignment vertical="center" wrapText="1"/>
    </xf>
    <xf numFmtId="172" fontId="23" fillId="5" borderId="7" xfId="0" applyNumberFormat="1" applyFont="1" applyFill="1" applyBorder="1" applyAlignment="1">
      <alignment vertical="top" wrapText="1"/>
    </xf>
    <xf numFmtId="1" fontId="23" fillId="5" borderId="7" xfId="0" applyNumberFormat="1" applyFont="1" applyFill="1" applyBorder="1" applyAlignment="1">
      <alignment vertical="top" wrapText="1"/>
    </xf>
    <xf numFmtId="172" fontId="24" fillId="0" borderId="1" xfId="0" applyNumberFormat="1" applyFont="1" applyBorder="1" applyAlignment="1">
      <alignment horizontal="center" vertical="center" wrapText="1"/>
    </xf>
    <xf numFmtId="172" fontId="24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72" fontId="24" fillId="0" borderId="43" xfId="0" applyNumberFormat="1" applyFont="1" applyBorder="1" applyAlignment="1">
      <alignment horizontal="center" vertical="center" wrapText="1"/>
    </xf>
    <xf numFmtId="172" fontId="2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72" fontId="24" fillId="0" borderId="1" xfId="0" applyNumberFormat="1" applyFont="1" applyBorder="1" applyAlignment="1">
      <alignment horizontal="right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47" xfId="0" applyFont="1" applyFill="1" applyBorder="1" applyAlignment="1">
      <alignment horizontal="center" vertical="center" wrapText="1"/>
    </xf>
    <xf numFmtId="172" fontId="24" fillId="5" borderId="5" xfId="0" applyNumberFormat="1" applyFont="1" applyFill="1" applyBorder="1" applyAlignment="1">
      <alignment horizontal="center" vertical="center" wrapText="1"/>
    </xf>
    <xf numFmtId="172" fontId="24" fillId="5" borderId="43" xfId="0" applyNumberFormat="1" applyFont="1" applyFill="1" applyBorder="1" applyAlignment="1">
      <alignment horizontal="center" vertical="center" wrapText="1"/>
    </xf>
    <xf numFmtId="4" fontId="24" fillId="5" borderId="1" xfId="0" applyNumberFormat="1" applyFont="1" applyFill="1" applyBorder="1" applyAlignment="1">
      <alignment vertical="center" wrapText="1"/>
    </xf>
    <xf numFmtId="0" fontId="25" fillId="5" borderId="0" xfId="0" applyFont="1" applyFill="1" applyBorder="1" applyAlignment="1">
      <alignment vertical="top" wrapText="1"/>
    </xf>
    <xf numFmtId="172" fontId="25" fillId="5" borderId="5" xfId="0" applyNumberFormat="1" applyFont="1" applyFill="1" applyBorder="1" applyAlignment="1">
      <alignment vertical="center" wrapText="1"/>
    </xf>
    <xf numFmtId="9" fontId="24" fillId="5" borderId="47" xfId="0" applyNumberFormat="1" applyFont="1" applyFill="1" applyBorder="1" applyAlignment="1">
      <alignment horizontal="center" vertical="center" wrapText="1"/>
    </xf>
    <xf numFmtId="172" fontId="23" fillId="5" borderId="47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172" fontId="24" fillId="0" borderId="48" xfId="0" applyNumberFormat="1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4" fontId="24" fillId="0" borderId="8" xfId="0" applyNumberFormat="1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4" fontId="24" fillId="5" borderId="8" xfId="0" applyNumberFormat="1" applyFont="1" applyFill="1" applyBorder="1" applyAlignment="1">
      <alignment horizontal="center" vertical="center" wrapText="1"/>
    </xf>
    <xf numFmtId="4" fontId="24" fillId="5" borderId="1" xfId="0" applyNumberFormat="1" applyFont="1" applyFill="1" applyBorder="1" applyAlignment="1">
      <alignment horizontal="right" vertical="center" wrapText="1"/>
    </xf>
    <xf numFmtId="172" fontId="23" fillId="5" borderId="1" xfId="0" applyNumberFormat="1" applyFont="1" applyFill="1" applyBorder="1" applyAlignment="1">
      <alignment horizontal="center" vertical="top" wrapText="1"/>
    </xf>
    <xf numFmtId="2" fontId="24" fillId="5" borderId="1" xfId="0" applyNumberFormat="1" applyFont="1" applyFill="1" applyBorder="1" applyAlignment="1">
      <alignment horizontal="center" vertical="center" wrapText="1"/>
    </xf>
    <xf numFmtId="172" fontId="24" fillId="5" borderId="1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81" fontId="24" fillId="5" borderId="1" xfId="0" applyNumberFormat="1" applyFont="1" applyFill="1" applyBorder="1" applyAlignment="1">
      <alignment vertical="center" wrapText="1"/>
    </xf>
    <xf numFmtId="0" fontId="23" fillId="5" borderId="0" xfId="0" applyFont="1" applyFill="1" applyBorder="1" applyAlignment="1">
      <alignment horizontal="center" vertical="center" wrapText="1"/>
    </xf>
    <xf numFmtId="172" fontId="23" fillId="5" borderId="0" xfId="0" applyNumberFormat="1" applyFont="1" applyFill="1" applyBorder="1" applyAlignment="1">
      <alignment vertical="center" wrapText="1"/>
    </xf>
    <xf numFmtId="172" fontId="25" fillId="5" borderId="44" xfId="0" applyNumberFormat="1" applyFont="1" applyFill="1" applyBorder="1" applyAlignment="1">
      <alignment vertical="top" wrapText="1"/>
    </xf>
    <xf numFmtId="0" fontId="25" fillId="5" borderId="44" xfId="0" applyFont="1" applyFill="1" applyBorder="1" applyAlignment="1">
      <alignment vertical="top" wrapText="1"/>
    </xf>
    <xf numFmtId="0" fontId="25" fillId="5" borderId="44" xfId="0" applyFont="1" applyFill="1" applyBorder="1" applyAlignment="1">
      <alignment horizontal="center" vertical="top" wrapText="1"/>
    </xf>
    <xf numFmtId="172" fontId="25" fillId="5" borderId="45" xfId="0" applyNumberFormat="1" applyFont="1" applyFill="1" applyBorder="1" applyAlignment="1">
      <alignment vertical="top" wrapText="1"/>
    </xf>
    <xf numFmtId="0" fontId="23" fillId="5" borderId="1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172" fontId="24" fillId="5" borderId="1" xfId="0" applyNumberFormat="1" applyFont="1" applyFill="1" applyBorder="1" applyAlignment="1">
      <alignment vertical="top" wrapText="1"/>
    </xf>
    <xf numFmtId="4" fontId="24" fillId="5" borderId="1" xfId="0" applyNumberFormat="1" applyFont="1" applyFill="1" applyBorder="1" applyAlignment="1">
      <alignment horizontal="center" vertical="top" wrapText="1"/>
    </xf>
    <xf numFmtId="2" fontId="24" fillId="5" borderId="1" xfId="0" applyNumberFormat="1" applyFont="1" applyFill="1" applyBorder="1" applyAlignment="1">
      <alignment horizontal="center" vertical="top" wrapText="1"/>
    </xf>
    <xf numFmtId="172" fontId="24" fillId="5" borderId="1" xfId="0" applyNumberFormat="1" applyFont="1" applyFill="1" applyBorder="1" applyAlignment="1">
      <alignment horizontal="right" vertical="top" wrapText="1"/>
    </xf>
    <xf numFmtId="172" fontId="23" fillId="5" borderId="5" xfId="0" applyNumberFormat="1" applyFont="1" applyFill="1" applyBorder="1" applyAlignment="1">
      <alignment horizontal="center" vertical="top" wrapText="1"/>
    </xf>
    <xf numFmtId="0" fontId="23" fillId="5" borderId="5" xfId="0" applyFont="1" applyFill="1" applyBorder="1" applyAlignment="1">
      <alignment horizontal="center" vertical="top" wrapText="1"/>
    </xf>
    <xf numFmtId="172" fontId="23" fillId="5" borderId="1" xfId="0" applyNumberFormat="1" applyFont="1" applyFill="1" applyBorder="1" applyAlignment="1">
      <alignment vertical="top" wrapText="1"/>
    </xf>
    <xf numFmtId="172" fontId="24" fillId="5" borderId="1" xfId="0" applyNumberFormat="1" applyFont="1" applyFill="1" applyBorder="1" applyAlignment="1">
      <alignment horizontal="center" vertical="top" wrapText="1"/>
    </xf>
    <xf numFmtId="0" fontId="24" fillId="5" borderId="5" xfId="0" applyFont="1" applyFill="1" applyBorder="1" applyAlignment="1">
      <alignment horizontal="center" vertical="top" wrapText="1"/>
    </xf>
    <xf numFmtId="172" fontId="24" fillId="5" borderId="0" xfId="0" applyNumberFormat="1" applyFont="1" applyFill="1" applyBorder="1" applyAlignment="1">
      <alignment horizontal="center" vertical="top" wrapText="1"/>
    </xf>
    <xf numFmtId="172" fontId="24" fillId="5" borderId="5" xfId="0" applyNumberFormat="1" applyFont="1" applyFill="1" applyBorder="1" applyAlignment="1">
      <alignment horizontal="right" vertical="top" wrapText="1"/>
    </xf>
    <xf numFmtId="0" fontId="24" fillId="5" borderId="1" xfId="0" applyFont="1" applyFill="1" applyBorder="1" applyAlignment="1">
      <alignment vertical="top" wrapText="1"/>
    </xf>
    <xf numFmtId="172" fontId="24" fillId="5" borderId="5" xfId="0" applyNumberFormat="1" applyFont="1" applyFill="1" applyBorder="1" applyAlignment="1">
      <alignment horizontal="center" vertical="top" wrapText="1"/>
    </xf>
    <xf numFmtId="0" fontId="24" fillId="5" borderId="48" xfId="0" applyFont="1" applyFill="1" applyBorder="1" applyAlignment="1">
      <alignment horizontal="left" vertical="top" wrapText="1"/>
    </xf>
    <xf numFmtId="0" fontId="24" fillId="5" borderId="49" xfId="0" applyFont="1" applyFill="1" applyBorder="1" applyAlignment="1">
      <alignment horizontal="left" vertical="top" wrapText="1"/>
    </xf>
    <xf numFmtId="0" fontId="24" fillId="5" borderId="4" xfId="0" applyFont="1" applyFill="1" applyBorder="1" applyAlignment="1">
      <alignment horizontal="left" vertical="top" wrapText="1"/>
    </xf>
    <xf numFmtId="172" fontId="24" fillId="0" borderId="1" xfId="0" applyNumberFormat="1" applyFont="1" applyBorder="1" applyAlignment="1">
      <alignment vertical="top" wrapText="1"/>
    </xf>
    <xf numFmtId="172" fontId="24" fillId="5" borderId="4" xfId="0" applyNumberFormat="1" applyFont="1" applyFill="1" applyBorder="1" applyAlignment="1">
      <alignment horizontal="left" vertical="top" wrapText="1"/>
    </xf>
    <xf numFmtId="0" fontId="24" fillId="5" borderId="48" xfId="0" applyFont="1" applyFill="1" applyBorder="1" applyAlignment="1">
      <alignment vertical="top" wrapText="1"/>
    </xf>
    <xf numFmtId="0" fontId="24" fillId="5" borderId="49" xfId="0" applyFont="1" applyFill="1" applyBorder="1" applyAlignment="1">
      <alignment vertical="top" wrapText="1"/>
    </xf>
    <xf numFmtId="172" fontId="24" fillId="5" borderId="4" xfId="0" applyNumberFormat="1" applyFont="1" applyFill="1" applyBorder="1" applyAlignment="1">
      <alignment vertical="top" wrapText="1"/>
    </xf>
    <xf numFmtId="0" fontId="24" fillId="5" borderId="45" xfId="0" applyFont="1" applyFill="1" applyBorder="1" applyAlignment="1">
      <alignment horizontal="left" vertical="top" wrapText="1"/>
    </xf>
    <xf numFmtId="172" fontId="24" fillId="5" borderId="5" xfId="0" applyNumberFormat="1" applyFont="1" applyFill="1" applyBorder="1" applyAlignment="1">
      <alignment horizontal="left" vertical="top" wrapText="1"/>
    </xf>
    <xf numFmtId="172" fontId="23" fillId="5" borderId="43" xfId="0" applyNumberFormat="1" applyFont="1" applyFill="1" applyBorder="1" applyAlignment="1">
      <alignment horizontal="center" vertical="top" wrapText="1"/>
    </xf>
    <xf numFmtId="172" fontId="23" fillId="5" borderId="0" xfId="0" applyNumberFormat="1" applyFont="1" applyFill="1" applyBorder="1" applyAlignment="1">
      <alignment horizontal="center" vertical="top" wrapText="1"/>
    </xf>
    <xf numFmtId="0" fontId="26" fillId="5" borderId="0" xfId="0" applyFont="1" applyFill="1" applyBorder="1" applyAlignment="1">
      <alignment vertical="top" wrapText="1"/>
    </xf>
    <xf numFmtId="172" fontId="26" fillId="5" borderId="47" xfId="0" applyNumberFormat="1" applyFont="1" applyFill="1" applyBorder="1" applyAlignment="1">
      <alignment vertical="top" wrapText="1"/>
    </xf>
    <xf numFmtId="0" fontId="23" fillId="5" borderId="2" xfId="0" applyFont="1" applyFill="1" applyBorder="1" applyAlignment="1">
      <alignment vertical="center" shrinkToFit="1"/>
    </xf>
    <xf numFmtId="0" fontId="23" fillId="5" borderId="0" xfId="0" applyFont="1" applyFill="1" applyBorder="1" applyAlignment="1">
      <alignment horizontal="center" vertical="center" shrinkToFit="1"/>
    </xf>
    <xf numFmtId="0" fontId="23" fillId="5" borderId="0" xfId="0" applyFont="1" applyFill="1" applyBorder="1" applyAlignment="1">
      <alignment horizontal="left" vertical="center" shrinkToFit="1"/>
    </xf>
    <xf numFmtId="172" fontId="23" fillId="5" borderId="0" xfId="0" applyNumberFormat="1" applyFont="1" applyFill="1" applyBorder="1" applyAlignment="1">
      <alignment horizontal="left" vertical="center" shrinkToFit="1"/>
    </xf>
    <xf numFmtId="172" fontId="23" fillId="5" borderId="46" xfId="0" applyNumberFormat="1" applyFont="1" applyFill="1" applyBorder="1" applyAlignment="1">
      <alignment horizontal="left" vertical="center" shrinkToFit="1"/>
    </xf>
    <xf numFmtId="0" fontId="23" fillId="5" borderId="2" xfId="0" applyFont="1" applyFill="1" applyBorder="1" applyAlignment="1">
      <alignment vertical="center" wrapText="1"/>
    </xf>
    <xf numFmtId="172" fontId="26" fillId="5" borderId="0" xfId="0" applyNumberFormat="1" applyFont="1" applyFill="1" applyBorder="1" applyAlignment="1">
      <alignment vertical="top" wrapText="1"/>
    </xf>
    <xf numFmtId="4" fontId="24" fillId="0" borderId="1" xfId="0" applyNumberFormat="1" applyFont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 wrapText="1"/>
    </xf>
    <xf numFmtId="0" fontId="23" fillId="5" borderId="43" xfId="0" applyFont="1" applyFill="1" applyBorder="1" applyAlignment="1">
      <alignment horizontal="center" vertical="top" wrapText="1"/>
    </xf>
    <xf numFmtId="0" fontId="23" fillId="5" borderId="44" xfId="0" applyFont="1" applyFill="1" applyBorder="1" applyAlignment="1">
      <alignment horizontal="center" vertical="top" wrapText="1"/>
    </xf>
    <xf numFmtId="172" fontId="23" fillId="5" borderId="44" xfId="0" applyNumberFormat="1" applyFont="1" applyFill="1" applyBorder="1" applyAlignment="1">
      <alignment horizontal="center" vertical="top" wrapText="1"/>
    </xf>
    <xf numFmtId="172" fontId="23" fillId="5" borderId="45" xfId="0" applyNumberFormat="1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top" wrapText="1"/>
    </xf>
    <xf numFmtId="172" fontId="23" fillId="5" borderId="46" xfId="0" applyNumberFormat="1" applyFont="1" applyFill="1" applyBorder="1" applyAlignment="1">
      <alignment vertical="center" wrapText="1"/>
    </xf>
    <xf numFmtId="0" fontId="23" fillId="5" borderId="6" xfId="0" applyFont="1" applyFill="1" applyBorder="1" applyAlignment="1">
      <alignment horizontal="center" vertical="top" wrapText="1"/>
    </xf>
    <xf numFmtId="0" fontId="23" fillId="5" borderId="7" xfId="0" applyFont="1" applyFill="1" applyBorder="1" applyAlignment="1">
      <alignment horizontal="center" vertical="top" wrapText="1"/>
    </xf>
    <xf numFmtId="172" fontId="23" fillId="5" borderId="7" xfId="0" applyNumberFormat="1" applyFont="1" applyFill="1" applyBorder="1" applyAlignment="1">
      <alignment horizontal="center" vertical="top" wrapText="1"/>
    </xf>
    <xf numFmtId="172" fontId="23" fillId="5" borderId="8" xfId="0" applyNumberFormat="1" applyFont="1" applyFill="1" applyBorder="1" applyAlignment="1">
      <alignment vertical="center" wrapText="1"/>
    </xf>
    <xf numFmtId="0" fontId="23" fillId="5" borderId="47" xfId="0" applyFont="1" applyFill="1" applyBorder="1" applyAlignment="1">
      <alignment horizontal="center" vertical="top" wrapText="1"/>
    </xf>
    <xf numFmtId="172" fontId="23" fillId="5" borderId="47" xfId="0" applyNumberFormat="1" applyFont="1" applyFill="1" applyBorder="1" applyAlignment="1">
      <alignment horizontal="center" vertical="top" wrapText="1"/>
    </xf>
    <xf numFmtId="4" fontId="24" fillId="5" borderId="4" xfId="0" applyNumberFormat="1" applyFont="1" applyFill="1" applyBorder="1" applyAlignment="1">
      <alignment horizontal="center" vertical="center" wrapText="1"/>
    </xf>
    <xf numFmtId="4" fontId="24" fillId="5" borderId="4" xfId="0" applyNumberFormat="1" applyFont="1" applyFill="1" applyBorder="1" applyAlignment="1">
      <alignment horizontal="center" vertical="top" wrapText="1"/>
    </xf>
    <xf numFmtId="0" fontId="24" fillId="5" borderId="6" xfId="0" applyFont="1" applyFill="1" applyBorder="1" applyAlignment="1">
      <alignment horizontal="left" vertical="top" wrapText="1"/>
    </xf>
    <xf numFmtId="0" fontId="24" fillId="5" borderId="7" xfId="0" applyFont="1" applyFill="1" applyBorder="1" applyAlignment="1">
      <alignment horizontal="left" vertical="top" wrapText="1"/>
    </xf>
    <xf numFmtId="172" fontId="24" fillId="5" borderId="8" xfId="0" applyNumberFormat="1" applyFont="1" applyFill="1" applyBorder="1" applyAlignment="1">
      <alignment horizontal="left" vertical="top" wrapText="1"/>
    </xf>
    <xf numFmtId="179" fontId="24" fillId="5" borderId="47" xfId="0" applyNumberFormat="1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left" vertical="center" wrapText="1"/>
    </xf>
    <xf numFmtId="0" fontId="24" fillId="5" borderId="44" xfId="0" applyFont="1" applyFill="1" applyBorder="1" applyAlignment="1">
      <alignment horizontal="left" vertical="center" wrapText="1"/>
    </xf>
    <xf numFmtId="172" fontId="24" fillId="5" borderId="45" xfId="0" applyNumberFormat="1" applyFont="1" applyFill="1" applyBorder="1" applyAlignment="1">
      <alignment horizontal="left" vertical="center" wrapText="1"/>
    </xf>
    <xf numFmtId="4" fontId="24" fillId="5" borderId="45" xfId="0" applyNumberFormat="1" applyFont="1" applyFill="1" applyBorder="1" applyAlignment="1">
      <alignment horizontal="center" vertical="center" wrapText="1"/>
    </xf>
    <xf numFmtId="172" fontId="24" fillId="5" borderId="5" xfId="0" applyNumberFormat="1" applyFont="1" applyFill="1" applyBorder="1" applyAlignment="1">
      <alignment horizontal="right" vertical="center" wrapText="1"/>
    </xf>
    <xf numFmtId="0" fontId="23" fillId="5" borderId="48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172" fontId="23" fillId="5" borderId="49" xfId="0" applyNumberFormat="1" applyFont="1" applyFill="1" applyBorder="1" applyAlignment="1">
      <alignment horizontal="center" vertical="center" wrapText="1"/>
    </xf>
    <xf numFmtId="172" fontId="23" fillId="5" borderId="4" xfId="0" applyNumberFormat="1" applyFont="1" applyFill="1" applyBorder="1" applyAlignment="1">
      <alignment vertical="center" wrapText="1"/>
    </xf>
    <xf numFmtId="2" fontId="24" fillId="5" borderId="47" xfId="0" applyNumberFormat="1" applyFont="1" applyFill="1" applyBorder="1" applyAlignment="1">
      <alignment horizontal="center" vertical="center" wrapText="1"/>
    </xf>
    <xf numFmtId="172" fontId="24" fillId="5" borderId="43" xfId="0" applyNumberFormat="1" applyFont="1" applyFill="1" applyBorder="1" applyAlignment="1">
      <alignment horizontal="right" vertical="center" wrapText="1"/>
    </xf>
    <xf numFmtId="183" fontId="24" fillId="5" borderId="1" xfId="0" applyNumberFormat="1" applyFont="1" applyFill="1" applyBorder="1" applyAlignment="1">
      <alignment horizontal="right" vertical="center" wrapText="1"/>
    </xf>
    <xf numFmtId="172" fontId="26" fillId="5" borderId="1" xfId="0" applyNumberFormat="1" applyFont="1" applyFill="1" applyBorder="1" applyAlignment="1">
      <alignment vertical="top" wrapText="1"/>
    </xf>
    <xf numFmtId="0" fontId="24" fillId="5" borderId="43" xfId="0" applyFont="1" applyFill="1" applyBorder="1" applyAlignment="1">
      <alignment horizontal="left" vertical="top" wrapText="1"/>
    </xf>
    <xf numFmtId="0" fontId="24" fillId="5" borderId="44" xfId="0" applyFont="1" applyFill="1" applyBorder="1" applyAlignment="1">
      <alignment horizontal="left" vertical="top" wrapText="1"/>
    </xf>
    <xf numFmtId="172" fontId="24" fillId="5" borderId="45" xfId="0" applyNumberFormat="1" applyFont="1" applyFill="1" applyBorder="1" applyAlignment="1">
      <alignment horizontal="left" vertical="top" wrapText="1"/>
    </xf>
    <xf numFmtId="4" fontId="24" fillId="5" borderId="45" xfId="0" applyNumberFormat="1" applyFont="1" applyFill="1" applyBorder="1" applyAlignment="1">
      <alignment horizontal="center" vertical="top" wrapText="1"/>
    </xf>
    <xf numFmtId="172" fontId="24" fillId="5" borderId="5" xfId="0" applyNumberFormat="1" applyFont="1" applyFill="1" applyBorder="1" applyAlignment="1">
      <alignment vertical="top" wrapText="1"/>
    </xf>
    <xf numFmtId="179" fontId="24" fillId="5" borderId="47" xfId="0" applyNumberFormat="1" applyFont="1" applyFill="1" applyBorder="1" applyAlignment="1">
      <alignment horizontal="center" vertical="top" wrapText="1"/>
    </xf>
    <xf numFmtId="9" fontId="24" fillId="5" borderId="1" xfId="0" applyNumberFormat="1" applyFont="1" applyFill="1" applyBorder="1" applyAlignment="1">
      <alignment horizontal="center" vertical="center" wrapText="1"/>
    </xf>
    <xf numFmtId="4" fontId="24" fillId="5" borderId="5" xfId="0" applyNumberFormat="1" applyFont="1" applyFill="1" applyBorder="1" applyAlignment="1">
      <alignment horizontal="center" vertical="center" wrapText="1"/>
    </xf>
    <xf numFmtId="3" fontId="24" fillId="5" borderId="0" xfId="0" applyNumberFormat="1" applyFont="1" applyFill="1" applyBorder="1" applyAlignment="1">
      <alignment vertical="center" wrapText="1"/>
    </xf>
    <xf numFmtId="0" fontId="23" fillId="5" borderId="6" xfId="0" applyFont="1" applyFill="1" applyBorder="1" applyAlignment="1">
      <alignment vertical="center" wrapText="1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164" fontId="21" fillId="0" borderId="54" xfId="0" applyNumberFormat="1" applyFont="1" applyBorder="1" applyAlignment="1">
      <alignment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vertical="center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vertical="center"/>
    </xf>
    <xf numFmtId="0" fontId="28" fillId="0" borderId="2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164" fontId="1" fillId="0" borderId="58" xfId="0" applyNumberFormat="1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1" fillId="0" borderId="60" xfId="0" applyFont="1" applyBorder="1" applyAlignment="1">
      <alignment horizontal="center" vertical="center" wrapText="1"/>
    </xf>
    <xf numFmtId="164" fontId="1" fillId="0" borderId="6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 wrapText="1"/>
    </xf>
    <xf numFmtId="18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178" fontId="1" fillId="0" borderId="62" xfId="0" applyNumberFormat="1" applyFont="1" applyBorder="1" applyAlignment="1">
      <alignment horizontal="center" vertical="center"/>
    </xf>
    <xf numFmtId="178" fontId="21" fillId="0" borderId="5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/>
    </xf>
    <xf numFmtId="178" fontId="1" fillId="0" borderId="63" xfId="0" applyNumberFormat="1" applyFont="1" applyBorder="1" applyAlignment="1">
      <alignment horizontal="center" vertical="center"/>
    </xf>
    <xf numFmtId="178" fontId="1" fillId="0" borderId="64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left" vertical="center" wrapText="1"/>
    </xf>
    <xf numFmtId="178" fontId="1" fillId="0" borderId="66" xfId="0" applyNumberFormat="1" applyFont="1" applyBorder="1" applyAlignment="1">
      <alignment horizontal="center" vertical="center"/>
    </xf>
    <xf numFmtId="1" fontId="1" fillId="0" borderId="67" xfId="0" applyNumberFormat="1" applyFont="1" applyBorder="1" applyAlignment="1">
      <alignment horizontal="left" vertical="center" wrapText="1"/>
    </xf>
    <xf numFmtId="0" fontId="30" fillId="0" borderId="29" xfId="0" applyFont="1" applyBorder="1" applyAlignment="1">
      <alignment horizontal="center" vertical="center"/>
    </xf>
    <xf numFmtId="178" fontId="1" fillId="0" borderId="30" xfId="0" applyNumberFormat="1" applyFont="1" applyBorder="1" applyAlignment="1">
      <alignment horizontal="center" vertical="center"/>
    </xf>
    <xf numFmtId="1" fontId="1" fillId="0" borderId="68" xfId="0" applyNumberFormat="1" applyFont="1" applyBorder="1" applyAlignment="1">
      <alignment horizontal="left" vertical="center" wrapText="1"/>
    </xf>
    <xf numFmtId="1" fontId="1" fillId="0" borderId="69" xfId="0" applyNumberFormat="1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16" fontId="1" fillId="0" borderId="29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16" fontId="1" fillId="0" borderId="29" xfId="0" applyNumberFormat="1" applyFont="1" applyBorder="1" applyAlignment="1">
      <alignment horizontal="center" vertical="center"/>
    </xf>
    <xf numFmtId="0" fontId="1" fillId="0" borderId="67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left" vertical="center" wrapText="1"/>
    </xf>
    <xf numFmtId="0" fontId="1" fillId="0" borderId="71" xfId="0" applyFont="1" applyBorder="1" applyAlignment="1">
      <alignment horizontal="center" vertical="center"/>
    </xf>
    <xf numFmtId="0" fontId="21" fillId="0" borderId="60" xfId="0" applyFont="1" applyBorder="1" applyAlignment="1">
      <alignment horizontal="right" vertical="center" wrapText="1"/>
    </xf>
    <xf numFmtId="178" fontId="1" fillId="0" borderId="7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178" fontId="1" fillId="0" borderId="74" xfId="0" applyNumberFormat="1" applyFont="1" applyBorder="1" applyAlignment="1">
      <alignment horizontal="center" vertical="center"/>
    </xf>
    <xf numFmtId="4" fontId="1" fillId="0" borderId="75" xfId="0" applyNumberFormat="1" applyFont="1" applyBorder="1" applyAlignment="1">
      <alignment horizontal="center" vertical="center"/>
    </xf>
    <xf numFmtId="0" fontId="1" fillId="0" borderId="76" xfId="0" applyFont="1" applyBorder="1" applyAlignment="1">
      <alignment horizontal="left" vertical="center" wrapText="1"/>
    </xf>
    <xf numFmtId="0" fontId="1" fillId="0" borderId="76" xfId="0" applyFont="1" applyBorder="1" applyAlignment="1">
      <alignment horizontal="center" vertical="center"/>
    </xf>
    <xf numFmtId="178" fontId="21" fillId="0" borderId="7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178" fontId="21" fillId="0" borderId="64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center" wrapText="1"/>
    </xf>
    <xf numFmtId="178" fontId="21" fillId="0" borderId="72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" fontId="9" fillId="0" borderId="78" xfId="0" applyNumberFormat="1" applyFont="1" applyBorder="1" applyAlignment="1">
      <alignment horizontal="left" vertical="center" wrapText="1"/>
    </xf>
    <xf numFmtId="0" fontId="9" fillId="0" borderId="78" xfId="0" applyFont="1" applyBorder="1" applyAlignment="1">
      <alignment horizontal="center" vertical="center"/>
    </xf>
    <xf numFmtId="2" fontId="9" fillId="0" borderId="78" xfId="0" applyNumberFormat="1" applyFont="1" applyBorder="1" applyAlignment="1">
      <alignment horizontal="center" vertical="center"/>
    </xf>
    <xf numFmtId="164" fontId="9" fillId="0" borderId="78" xfId="0" applyNumberFormat="1" applyFont="1" applyBorder="1" applyAlignment="1">
      <alignment horizontal="center" vertical="center"/>
    </xf>
    <xf numFmtId="0" fontId="0" fillId="0" borderId="0" xfId="0" applyBorder="1"/>
    <xf numFmtId="0" fontId="8" fillId="2" borderId="7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71" fontId="8" fillId="2" borderId="5" xfId="0" applyNumberFormat="1" applyFont="1" applyFill="1" applyBorder="1" applyAlignment="1">
      <alignment horizontal="center" vertical="center" wrapText="1"/>
    </xf>
    <xf numFmtId="2" fontId="8" fillId="4" borderId="80" xfId="0" applyNumberFormat="1" applyFont="1" applyFill="1" applyBorder="1" applyAlignment="1">
      <alignment horizontal="center" vertical="center"/>
    </xf>
    <xf numFmtId="2" fontId="9" fillId="0" borderId="81" xfId="0" applyNumberFormat="1" applyFont="1" applyBorder="1" applyAlignment="1">
      <alignment horizontal="center" vertical="center"/>
    </xf>
    <xf numFmtId="2" fontId="8" fillId="4" borderId="81" xfId="0" applyNumberFormat="1" applyFont="1" applyFill="1" applyBorder="1" applyAlignment="1">
      <alignment horizontal="center" vertical="center"/>
    </xf>
    <xf numFmtId="2" fontId="9" fillId="0" borderId="82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68" fontId="4" fillId="0" borderId="0" xfId="0" applyNumberFormat="1" applyFont="1" applyBorder="1"/>
    <xf numFmtId="0" fontId="2" fillId="0" borderId="81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164" fontId="4" fillId="0" borderId="83" xfId="0" applyNumberFormat="1" applyFont="1" applyBorder="1" applyAlignment="1">
      <alignment horizontal="right" vertical="center" wrapText="1"/>
    </xf>
    <xf numFmtId="164" fontId="2" fillId="2" borderId="83" xfId="0" applyNumberFormat="1" applyFont="1" applyFill="1" applyBorder="1" applyAlignment="1">
      <alignment horizontal="right" vertical="center" wrapText="1"/>
    </xf>
    <xf numFmtId="164" fontId="4" fillId="3" borderId="83" xfId="0" applyNumberFormat="1" applyFont="1" applyFill="1" applyBorder="1" applyAlignment="1">
      <alignment horizontal="right" vertical="center" wrapText="1"/>
    </xf>
    <xf numFmtId="0" fontId="4" fillId="0" borderId="84" xfId="0" applyFont="1" applyBorder="1" applyAlignment="1">
      <alignment horizontal="center"/>
    </xf>
    <xf numFmtId="0" fontId="4" fillId="0" borderId="0" xfId="0" applyFont="1" applyBorder="1"/>
    <xf numFmtId="168" fontId="4" fillId="0" borderId="85" xfId="0" applyNumberFormat="1" applyFont="1" applyBorder="1"/>
    <xf numFmtId="0" fontId="4" fillId="0" borderId="86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87" xfId="0" applyFont="1" applyBorder="1" applyAlignment="1">
      <alignment horizontal="center"/>
    </xf>
    <xf numFmtId="0" fontId="4" fillId="0" borderId="88" xfId="0" applyFont="1" applyBorder="1" applyAlignment="1">
      <alignment horizontal="left" vertical="center" wrapText="1"/>
    </xf>
    <xf numFmtId="168" fontId="4" fillId="0" borderId="88" xfId="0" applyNumberFormat="1" applyFont="1" applyBorder="1"/>
    <xf numFmtId="168" fontId="4" fillId="0" borderId="89" xfId="0" applyNumberFormat="1" applyFont="1" applyBorder="1"/>
    <xf numFmtId="168" fontId="8" fillId="2" borderId="5" xfId="0" applyNumberFormat="1" applyFont="1" applyFill="1" applyBorder="1" applyAlignment="1">
      <alignment horizontal="center" vertical="center" wrapText="1"/>
    </xf>
    <xf numFmtId="164" fontId="8" fillId="2" borderId="90" xfId="0" applyNumberFormat="1" applyFont="1" applyFill="1" applyBorder="1" applyAlignment="1">
      <alignment horizontal="center" vertical="center" wrapText="1"/>
    </xf>
    <xf numFmtId="175" fontId="9" fillId="0" borderId="83" xfId="0" applyNumberFormat="1" applyFont="1" applyBorder="1" applyAlignment="1">
      <alignment vertical="center" shrinkToFit="1"/>
    </xf>
    <xf numFmtId="164" fontId="8" fillId="0" borderId="83" xfId="0" applyNumberFormat="1" applyFont="1" applyBorder="1" applyAlignment="1">
      <alignment vertical="center" shrinkToFit="1"/>
    </xf>
    <xf numFmtId="164" fontId="9" fillId="0" borderId="83" xfId="0" applyNumberFormat="1" applyFont="1" applyBorder="1" applyAlignment="1">
      <alignment vertical="center" shrinkToFit="1"/>
    </xf>
    <xf numFmtId="164" fontId="8" fillId="4" borderId="83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vertical="center" shrinkToFit="1"/>
    </xf>
    <xf numFmtId="164" fontId="9" fillId="3" borderId="1" xfId="0" applyNumberFormat="1" applyFont="1" applyFill="1" applyBorder="1" applyAlignment="1">
      <alignment vertical="center"/>
    </xf>
    <xf numFmtId="176" fontId="9" fillId="3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left" vertical="center" wrapText="1"/>
    </xf>
    <xf numFmtId="164" fontId="9" fillId="3" borderId="4" xfId="0" applyNumberFormat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left" vertical="center" wrapText="1"/>
    </xf>
    <xf numFmtId="164" fontId="8" fillId="0" borderId="83" xfId="0" applyNumberFormat="1" applyFont="1" applyBorder="1" applyAlignment="1">
      <alignment horizontal="center" vertical="center"/>
    </xf>
    <xf numFmtId="164" fontId="9" fillId="0" borderId="83" xfId="0" applyNumberFormat="1" applyFont="1" applyBorder="1" applyAlignment="1">
      <alignment horizontal="center" vertical="center"/>
    </xf>
    <xf numFmtId="164" fontId="8" fillId="0" borderId="91" xfId="0" applyNumberFormat="1" applyFont="1" applyBorder="1" applyAlignment="1">
      <alignment horizontal="center" vertical="center"/>
    </xf>
    <xf numFmtId="0" fontId="9" fillId="0" borderId="86" xfId="0" applyFont="1" applyBorder="1" applyAlignment="1">
      <alignment horizontal="center"/>
    </xf>
    <xf numFmtId="172" fontId="9" fillId="0" borderId="0" xfId="0" applyNumberFormat="1" applyFont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8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4" fontId="11" fillId="0" borderId="85" xfId="0" applyNumberFormat="1" applyFont="1" applyBorder="1" applyAlignment="1">
      <alignment horizontal="center" vertical="center"/>
    </xf>
    <xf numFmtId="0" fontId="32" fillId="0" borderId="86" xfId="0" applyFont="1" applyBorder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2" fillId="0" borderId="87" xfId="0" applyFont="1" applyBorder="1" applyAlignment="1">
      <alignment horizontal="center"/>
    </xf>
    <xf numFmtId="0" fontId="32" fillId="0" borderId="88" xfId="0" applyFont="1" applyBorder="1" applyAlignment="1">
      <alignment horizontal="left" vertical="center" wrapText="1"/>
    </xf>
    <xf numFmtId="0" fontId="9" fillId="0" borderId="88" xfId="0" applyFont="1" applyBorder="1" applyAlignment="1">
      <alignment horizontal="center" vertical="center"/>
    </xf>
    <xf numFmtId="168" fontId="9" fillId="0" borderId="88" xfId="0" applyNumberFormat="1" applyFont="1" applyBorder="1" applyAlignment="1">
      <alignment horizontal="center" vertical="center"/>
    </xf>
    <xf numFmtId="164" fontId="8" fillId="0" borderId="89" xfId="0" applyNumberFormat="1" applyFont="1" applyBorder="1"/>
    <xf numFmtId="0" fontId="9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170" fontId="9" fillId="0" borderId="0" xfId="0" applyNumberFormat="1" applyFont="1"/>
    <xf numFmtId="0" fontId="9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2" fontId="9" fillId="3" borderId="8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vertical="center" shrinkToFit="1"/>
    </xf>
    <xf numFmtId="164" fontId="9" fillId="3" borderId="83" xfId="0" applyNumberFormat="1" applyFont="1" applyFill="1" applyBorder="1" applyAlignment="1">
      <alignment vertical="center" shrinkToFit="1"/>
    </xf>
    <xf numFmtId="166" fontId="9" fillId="0" borderId="0" xfId="0" applyNumberFormat="1" applyFont="1"/>
    <xf numFmtId="164" fontId="9" fillId="3" borderId="1" xfId="0" applyNumberFormat="1" applyFont="1" applyFill="1" applyBorder="1" applyAlignment="1">
      <alignment horizontal="center" vertical="center"/>
    </xf>
    <xf numFmtId="164" fontId="8" fillId="0" borderId="91" xfId="0" applyNumberFormat="1" applyFont="1" applyBorder="1" applyAlignment="1">
      <alignment vertical="center" shrinkToFit="1"/>
    </xf>
    <xf numFmtId="0" fontId="8" fillId="0" borderId="47" xfId="0" applyFont="1" applyBorder="1" applyAlignment="1">
      <alignment vertical="center"/>
    </xf>
    <xf numFmtId="164" fontId="8" fillId="0" borderId="9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73" fontId="8" fillId="0" borderId="85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 wrapText="1"/>
    </xf>
    <xf numFmtId="164" fontId="10" fillId="0" borderId="85" xfId="0" applyNumberFormat="1" applyFont="1" applyBorder="1" applyAlignment="1">
      <alignment horizontal="center" vertical="center"/>
    </xf>
    <xf numFmtId="168" fontId="9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177" fontId="9" fillId="0" borderId="83" xfId="0" applyNumberFormat="1" applyFont="1" applyBorder="1" applyAlignment="1">
      <alignment vertical="center" shrinkToFit="1"/>
    </xf>
    <xf numFmtId="164" fontId="9" fillId="0" borderId="4" xfId="0" applyNumberFormat="1" applyFont="1" applyBorder="1" applyAlignment="1">
      <alignment vertical="center"/>
    </xf>
    <xf numFmtId="164" fontId="8" fillId="0" borderId="85" xfId="0" applyNumberFormat="1" applyFont="1" applyBorder="1"/>
    <xf numFmtId="164" fontId="9" fillId="0" borderId="89" xfId="0" applyNumberFormat="1" applyFont="1" applyBorder="1"/>
    <xf numFmtId="164" fontId="8" fillId="0" borderId="90" xfId="0" applyNumberFormat="1" applyFont="1" applyBorder="1" applyAlignment="1">
      <alignment vertical="center" shrinkToFit="1"/>
    </xf>
    <xf numFmtId="0" fontId="8" fillId="0" borderId="93" xfId="0" applyFont="1" applyBorder="1" applyAlignment="1">
      <alignment vertical="center"/>
    </xf>
    <xf numFmtId="164" fontId="8" fillId="0" borderId="94" xfId="0" applyNumberFormat="1" applyFont="1" applyBorder="1" applyAlignment="1">
      <alignment horizontal="center" vertical="center"/>
    </xf>
    <xf numFmtId="169" fontId="9" fillId="0" borderId="95" xfId="0" applyNumberFormat="1" applyFont="1" applyBorder="1" applyAlignment="1">
      <alignment horizontal="center" vertical="center"/>
    </xf>
    <xf numFmtId="164" fontId="8" fillId="0" borderId="9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center" vertical="center"/>
    </xf>
    <xf numFmtId="164" fontId="9" fillId="0" borderId="97" xfId="0" applyNumberFormat="1" applyFont="1" applyBorder="1" applyAlignment="1">
      <alignment vertical="center" shrinkToFit="1"/>
    </xf>
    <xf numFmtId="0" fontId="2" fillId="0" borderId="98" xfId="0" applyFont="1" applyBorder="1" applyAlignment="1">
      <alignment horizontal="center" vertical="center" wrapText="1"/>
    </xf>
    <xf numFmtId="0" fontId="3" fillId="0" borderId="99" xfId="0" applyFont="1" applyBorder="1"/>
    <xf numFmtId="0" fontId="3" fillId="0" borderId="100" xfId="0" applyFont="1" applyBorder="1"/>
    <xf numFmtId="0" fontId="2" fillId="2" borderId="82" xfId="0" applyFont="1" applyFill="1" applyBorder="1" applyAlignment="1">
      <alignment horizontal="center" vertical="center" wrapText="1"/>
    </xf>
    <xf numFmtId="0" fontId="3" fillId="0" borderId="49" xfId="0" applyFont="1" applyBorder="1"/>
    <xf numFmtId="0" fontId="3" fillId="0" borderId="97" xfId="0" applyFont="1" applyBorder="1"/>
    <xf numFmtId="0" fontId="3" fillId="0" borderId="4" xfId="0" applyFont="1" applyBorder="1"/>
    <xf numFmtId="0" fontId="9" fillId="0" borderId="8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left"/>
    </xf>
    <xf numFmtId="0" fontId="8" fillId="0" borderId="82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4" borderId="48" xfId="0" applyFont="1" applyFill="1" applyBorder="1" applyAlignment="1">
      <alignment horizontal="left" vertical="center"/>
    </xf>
    <xf numFmtId="0" fontId="8" fillId="4" borderId="49" xfId="0" applyFont="1" applyFill="1" applyBorder="1" applyAlignment="1">
      <alignment horizontal="left" vertical="center"/>
    </xf>
    <xf numFmtId="0" fontId="8" fillId="4" borderId="97" xfId="0" applyFont="1" applyFill="1" applyBorder="1" applyAlignment="1">
      <alignment horizontal="left" vertical="center"/>
    </xf>
    <xf numFmtId="0" fontId="8" fillId="0" borderId="101" xfId="0" applyFont="1" applyBorder="1" applyAlignment="1">
      <alignment horizontal="right" vertical="center"/>
    </xf>
    <xf numFmtId="0" fontId="8" fillId="0" borderId="102" xfId="0" applyFont="1" applyBorder="1" applyAlignment="1">
      <alignment horizontal="right" vertical="center"/>
    </xf>
    <xf numFmtId="0" fontId="8" fillId="0" borderId="103" xfId="0" applyFont="1" applyBorder="1" applyAlignment="1">
      <alignment horizontal="right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32" fillId="0" borderId="86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9" fillId="0" borderId="86" xfId="0" applyFont="1" applyBorder="1"/>
    <xf numFmtId="0" fontId="9" fillId="0" borderId="0" xfId="0" applyFont="1" applyBorder="1"/>
    <xf numFmtId="0" fontId="8" fillId="0" borderId="98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7" borderId="82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97" xfId="0" applyFont="1" applyFill="1" applyBorder="1" applyAlignment="1">
      <alignment horizontal="center" vertical="center" wrapText="1"/>
    </xf>
    <xf numFmtId="0" fontId="8" fillId="7" borderId="8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4" borderId="108" xfId="0" applyFont="1" applyFill="1" applyBorder="1" applyAlignment="1">
      <alignment horizontal="left" vertical="center"/>
    </xf>
    <xf numFmtId="0" fontId="8" fillId="4" borderId="106" xfId="0" applyFont="1" applyFill="1" applyBorder="1" applyAlignment="1">
      <alignment horizontal="left" vertical="center"/>
    </xf>
    <xf numFmtId="0" fontId="8" fillId="4" borderId="109" xfId="0" applyFont="1" applyFill="1" applyBorder="1" applyAlignment="1">
      <alignment horizontal="left" vertical="center"/>
    </xf>
    <xf numFmtId="0" fontId="31" fillId="0" borderId="49" xfId="0" applyFont="1" applyBorder="1"/>
    <xf numFmtId="0" fontId="31" fillId="0" borderId="97" xfId="0" applyFont="1" applyBorder="1"/>
    <xf numFmtId="0" fontId="9" fillId="0" borderId="0" xfId="0" applyFont="1" applyAlignment="1">
      <alignment horizontal="left"/>
    </xf>
    <xf numFmtId="0" fontId="9" fillId="0" borderId="0" xfId="0" applyFont="1"/>
    <xf numFmtId="0" fontId="31" fillId="0" borderId="4" xfId="0" applyFont="1" applyBorder="1"/>
    <xf numFmtId="0" fontId="8" fillId="0" borderId="82" xfId="0" applyFont="1" applyBorder="1" applyAlignment="1">
      <alignment horizontal="center" vertical="center"/>
    </xf>
    <xf numFmtId="0" fontId="31" fillId="0" borderId="102" xfId="0" applyFont="1" applyBorder="1"/>
    <xf numFmtId="0" fontId="31" fillId="0" borderId="103" xfId="0" applyFont="1" applyBorder="1"/>
    <xf numFmtId="0" fontId="31" fillId="0" borderId="99" xfId="0" applyFont="1" applyBorder="1"/>
    <xf numFmtId="0" fontId="31" fillId="0" borderId="100" xfId="0" applyFont="1" applyBorder="1"/>
    <xf numFmtId="0" fontId="8" fillId="0" borderId="82" xfId="0" applyFont="1" applyBorder="1" applyAlignment="1">
      <alignment horizontal="center" vertical="center" wrapText="1"/>
    </xf>
    <xf numFmtId="0" fontId="31" fillId="0" borderId="106" xfId="0" applyFont="1" applyBorder="1"/>
    <xf numFmtId="0" fontId="31" fillId="0" borderId="109" xfId="0" applyFont="1" applyBorder="1"/>
    <xf numFmtId="0" fontId="9" fillId="0" borderId="87" xfId="0" applyFont="1" applyBorder="1" applyAlignment="1">
      <alignment horizontal="left"/>
    </xf>
    <xf numFmtId="0" fontId="0" fillId="0" borderId="88" xfId="0" applyBorder="1"/>
    <xf numFmtId="0" fontId="8" fillId="0" borderId="110" xfId="0" applyFont="1" applyBorder="1" applyAlignment="1">
      <alignment horizontal="right" vertical="center"/>
    </xf>
    <xf numFmtId="0" fontId="8" fillId="0" borderId="111" xfId="0" applyFont="1" applyBorder="1" applyAlignment="1">
      <alignment horizontal="right" vertical="center"/>
    </xf>
    <xf numFmtId="0" fontId="8" fillId="0" borderId="112" xfId="0" applyFont="1" applyBorder="1" applyAlignment="1">
      <alignment horizontal="right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3" fillId="0" borderId="102" xfId="0" applyFont="1" applyBorder="1"/>
    <xf numFmtId="0" fontId="3" fillId="0" borderId="103" xfId="0" applyFont="1" applyBorder="1"/>
    <xf numFmtId="0" fontId="3" fillId="0" borderId="7" xfId="0" applyFont="1" applyBorder="1"/>
    <xf numFmtId="0" fontId="3" fillId="0" borderId="8" xfId="0" applyFont="1" applyBorder="1"/>
    <xf numFmtId="0" fontId="6" fillId="4" borderId="48" xfId="0" applyFont="1" applyFill="1" applyBorder="1" applyAlignment="1">
      <alignment horizontal="left" vertical="center"/>
    </xf>
    <xf numFmtId="0" fontId="3" fillId="0" borderId="106" xfId="0" applyFont="1" applyBorder="1"/>
    <xf numFmtId="0" fontId="3" fillId="0" borderId="109" xfId="0" applyFont="1" applyBorder="1"/>
    <xf numFmtId="0" fontId="16" fillId="0" borderId="114" xfId="0" applyFont="1" applyBorder="1" applyAlignment="1">
      <alignment horizontal="center" vertical="center" wrapText="1"/>
    </xf>
    <xf numFmtId="0" fontId="3" fillId="0" borderId="115" xfId="0" applyFont="1" applyBorder="1"/>
    <xf numFmtId="0" fontId="17" fillId="0" borderId="114" xfId="0" applyFont="1" applyBorder="1" applyAlignment="1">
      <alignment horizontal="left" vertical="center" wrapText="1"/>
    </xf>
    <xf numFmtId="0" fontId="17" fillId="0" borderId="114" xfId="0" applyFont="1" applyBorder="1" applyAlignment="1">
      <alignment vertical="center" wrapText="1"/>
    </xf>
    <xf numFmtId="0" fontId="3" fillId="0" borderId="116" xfId="0" applyFont="1" applyBorder="1"/>
    <xf numFmtId="0" fontId="13" fillId="6" borderId="4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3" fillId="0" borderId="45" xfId="0" applyFont="1" applyBorder="1"/>
    <xf numFmtId="0" fontId="3" fillId="0" borderId="2" xfId="0" applyFont="1" applyBorder="1"/>
    <xf numFmtId="0" fontId="0" fillId="0" borderId="0" xfId="0"/>
    <xf numFmtId="0" fontId="3" fillId="0" borderId="46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46" xfId="0" applyFont="1" applyBorder="1"/>
    <xf numFmtId="0" fontId="13" fillId="6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46" xfId="0" applyFont="1" applyBorder="1"/>
    <xf numFmtId="0" fontId="17" fillId="6" borderId="114" xfId="0" applyFont="1" applyFill="1" applyBorder="1" applyAlignment="1">
      <alignment horizontal="left" vertical="center" wrapText="1"/>
    </xf>
    <xf numFmtId="0" fontId="16" fillId="6" borderId="114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/>
    </xf>
    <xf numFmtId="0" fontId="3" fillId="0" borderId="17" xfId="0" applyFont="1" applyBorder="1"/>
    <xf numFmtId="0" fontId="3" fillId="0" borderId="18" xfId="0" applyFont="1" applyBorder="1"/>
    <xf numFmtId="4" fontId="21" fillId="0" borderId="16" xfId="0" applyNumberFormat="1" applyFont="1" applyBorder="1" applyAlignment="1">
      <alignment horizontal="left" vertical="center" wrapText="1"/>
    </xf>
    <xf numFmtId="0" fontId="21" fillId="0" borderId="117" xfId="0" applyFont="1" applyBorder="1" applyAlignment="1">
      <alignment horizontal="right" vertical="center"/>
    </xf>
    <xf numFmtId="0" fontId="3" fillId="0" borderId="36" xfId="0" applyFont="1" applyBorder="1"/>
    <xf numFmtId="0" fontId="3" fillId="0" borderId="118" xfId="0" applyFont="1" applyBorder="1"/>
    <xf numFmtId="4" fontId="21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62" xfId="0" applyFont="1" applyBorder="1"/>
    <xf numFmtId="0" fontId="3" fillId="0" borderId="119" xfId="0" applyFont="1" applyBorder="1"/>
    <xf numFmtId="0" fontId="3" fillId="0" borderId="38" xfId="0" applyFont="1" applyBorder="1"/>
    <xf numFmtId="0" fontId="3" fillId="0" borderId="120" xfId="0" applyFont="1" applyBorder="1"/>
    <xf numFmtId="0" fontId="21" fillId="0" borderId="73" xfId="0" applyFont="1" applyBorder="1" applyAlignment="1">
      <alignment horizontal="right" vertical="center"/>
    </xf>
    <xf numFmtId="0" fontId="3" fillId="0" borderId="34" xfId="0" applyFont="1" applyBorder="1"/>
    <xf numFmtId="4" fontId="21" fillId="0" borderId="10" xfId="0" applyNumberFormat="1" applyFont="1" applyBorder="1" applyAlignment="1">
      <alignment horizontal="left" vertical="center" wrapText="1"/>
    </xf>
    <xf numFmtId="0" fontId="21" fillId="0" borderId="119" xfId="0" applyFont="1" applyBorder="1" applyAlignment="1">
      <alignment horizontal="right" vertical="center"/>
    </xf>
    <xf numFmtId="0" fontId="23" fillId="5" borderId="48" xfId="0" applyFont="1" applyFill="1" applyBorder="1" applyAlignment="1">
      <alignment horizontal="center" vertical="center" wrapText="1"/>
    </xf>
    <xf numFmtId="0" fontId="3" fillId="0" borderId="49" xfId="0" applyFont="1" applyBorder="1"/>
    <xf numFmtId="0" fontId="3" fillId="0" borderId="4" xfId="0" applyFont="1" applyBorder="1"/>
    <xf numFmtId="0" fontId="24" fillId="5" borderId="4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3" fillId="0" borderId="45" xfId="0" applyFont="1" applyBorder="1"/>
    <xf numFmtId="0" fontId="23" fillId="5" borderId="48" xfId="0" applyFont="1" applyFill="1" applyBorder="1" applyAlignment="1">
      <alignment horizontal="left" vertical="center" wrapText="1"/>
    </xf>
    <xf numFmtId="0" fontId="3" fillId="0" borderId="49" xfId="0" applyFont="1" applyBorder="1"/>
    <xf numFmtId="0" fontId="24" fillId="5" borderId="48" xfId="0" applyFont="1" applyFill="1" applyBorder="1" applyAlignment="1">
      <alignment horizontal="left" vertical="center" wrapText="1"/>
    </xf>
    <xf numFmtId="0" fontId="24" fillId="5" borderId="48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left" vertical="center" shrinkToFit="1"/>
    </xf>
    <xf numFmtId="0" fontId="3" fillId="0" borderId="0" xfId="0" applyFont="1" applyBorder="1"/>
    <xf numFmtId="0" fontId="3" fillId="0" borderId="46" xfId="0" applyFont="1" applyBorder="1"/>
    <xf numFmtId="0" fontId="3" fillId="0" borderId="0" xfId="0" applyFont="1" applyBorder="1"/>
    <xf numFmtId="0" fontId="23" fillId="5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23" fillId="5" borderId="0" xfId="0" applyFont="1" applyFill="1" applyBorder="1" applyAlignment="1">
      <alignment horizontal="left" vertical="top" shrinkToFit="1"/>
    </xf>
    <xf numFmtId="1" fontId="23" fillId="5" borderId="7" xfId="0" applyNumberFormat="1" applyFont="1" applyFill="1" applyBorder="1" applyAlignment="1">
      <alignment horizontal="left" vertical="top" wrapText="1"/>
    </xf>
    <xf numFmtId="0" fontId="3" fillId="0" borderId="7" xfId="0" applyFont="1" applyBorder="1"/>
    <xf numFmtId="0" fontId="3" fillId="0" borderId="7" xfId="0" applyFont="1" applyBorder="1"/>
    <xf numFmtId="0" fontId="24" fillId="5" borderId="43" xfId="0" applyFont="1" applyFill="1" applyBorder="1" applyAlignment="1">
      <alignment vertical="center" wrapText="1"/>
    </xf>
    <xf numFmtId="0" fontId="3" fillId="0" borderId="44" xfId="0" applyFont="1" applyBorder="1"/>
    <xf numFmtId="0" fontId="23" fillId="5" borderId="2" xfId="0" applyFont="1" applyFill="1" applyBorder="1" applyAlignment="1">
      <alignment horizontal="left" vertical="center" shrinkToFit="1"/>
    </xf>
    <xf numFmtId="0" fontId="24" fillId="5" borderId="48" xfId="0" applyFont="1" applyFill="1" applyBorder="1" applyAlignment="1">
      <alignment horizontal="left" vertical="top" wrapText="1"/>
    </xf>
    <xf numFmtId="0" fontId="24" fillId="5" borderId="48" xfId="0" applyFont="1" applyFill="1" applyBorder="1" applyAlignment="1">
      <alignment horizontal="left" vertical="top"/>
    </xf>
    <xf numFmtId="0" fontId="24" fillId="5" borderId="48" xfId="0" applyFont="1" applyFill="1" applyBorder="1" applyAlignment="1">
      <alignment vertical="top" wrapText="1"/>
    </xf>
    <xf numFmtId="0" fontId="24" fillId="5" borderId="48" xfId="0" applyFont="1" applyFill="1" applyBorder="1" applyAlignment="1">
      <alignment horizontal="center" vertical="top" wrapText="1"/>
    </xf>
    <xf numFmtId="0" fontId="23" fillId="5" borderId="48" xfId="0" applyFont="1" applyFill="1" applyBorder="1" applyAlignment="1">
      <alignment horizontal="center" vertical="top" wrapText="1"/>
    </xf>
    <xf numFmtId="0" fontId="23" fillId="5" borderId="48" xfId="0" applyFont="1" applyFill="1" applyBorder="1" applyAlignment="1">
      <alignment horizontal="left" vertical="top" wrapText="1"/>
    </xf>
    <xf numFmtId="0" fontId="23" fillId="5" borderId="0" xfId="0" applyFont="1" applyFill="1" applyBorder="1" applyAlignment="1">
      <alignment horizontal="left" vertical="top" shrinkToFit="1"/>
    </xf>
    <xf numFmtId="0" fontId="23" fillId="5" borderId="43" xfId="0" applyFont="1" applyFill="1" applyBorder="1" applyAlignment="1">
      <alignment horizontal="left" vertical="top" shrinkToFit="1"/>
    </xf>
    <xf numFmtId="0" fontId="24" fillId="5" borderId="48" xfId="0" applyFont="1" applyFill="1" applyBorder="1" applyAlignment="1">
      <alignment horizontal="left" vertical="center"/>
    </xf>
    <xf numFmtId="0" fontId="24" fillId="5" borderId="48" xfId="0" applyFont="1" applyFill="1" applyBorder="1" applyAlignment="1">
      <alignment vertical="center" wrapText="1"/>
    </xf>
    <xf numFmtId="172" fontId="23" fillId="5" borderId="5" xfId="0" applyNumberFormat="1" applyFont="1" applyFill="1" applyBorder="1" applyAlignment="1">
      <alignment horizontal="center" vertical="center" wrapText="1"/>
    </xf>
    <xf numFmtId="0" fontId="3" fillId="0" borderId="47" xfId="0" applyFont="1" applyBorder="1"/>
    <xf numFmtId="0" fontId="24" fillId="5" borderId="43" xfId="0" applyFont="1" applyFill="1" applyBorder="1" applyAlignment="1">
      <alignment vertical="top" wrapText="1"/>
    </xf>
    <xf numFmtId="0" fontId="23" fillId="5" borderId="2" xfId="0" applyFont="1" applyFill="1" applyBorder="1" applyAlignment="1">
      <alignment horizontal="left" vertical="top" shrinkToFit="1"/>
    </xf>
    <xf numFmtId="182" fontId="24" fillId="5" borderId="48" xfId="0" applyNumberFormat="1" applyFont="1" applyFill="1" applyBorder="1" applyAlignment="1">
      <alignment vertical="top" wrapText="1"/>
    </xf>
    <xf numFmtId="0" fontId="23" fillId="5" borderId="43" xfId="0" applyFont="1" applyFill="1" applyBorder="1" applyAlignment="1">
      <alignment horizontal="left" vertical="top" wrapText="1"/>
    </xf>
    <xf numFmtId="0" fontId="24" fillId="3" borderId="48" xfId="0" applyFont="1" applyFill="1" applyBorder="1" applyAlignment="1">
      <alignment vertical="center" wrapText="1"/>
    </xf>
    <xf numFmtId="0" fontId="27" fillId="3" borderId="48" xfId="0" applyFont="1" applyFill="1" applyBorder="1" applyAlignment="1">
      <alignment vertical="center" wrapText="1"/>
    </xf>
    <xf numFmtId="182" fontId="23" fillId="5" borderId="48" xfId="0" applyNumberFormat="1" applyFont="1" applyFill="1" applyBorder="1" applyAlignment="1">
      <alignment vertical="top" wrapText="1"/>
    </xf>
    <xf numFmtId="0" fontId="24" fillId="5" borderId="6" xfId="0" applyFont="1" applyFill="1" applyBorder="1" applyAlignment="1">
      <alignment vertical="top" wrapText="1"/>
    </xf>
    <xf numFmtId="0" fontId="25" fillId="5" borderId="43" xfId="0" applyFont="1" applyFill="1" applyBorder="1" applyAlignment="1">
      <alignment vertical="top" wrapText="1"/>
    </xf>
    <xf numFmtId="0" fontId="24" fillId="0" borderId="48" xfId="0" applyFont="1" applyBorder="1" applyAlignment="1">
      <alignment horizontal="left" vertical="center" wrapText="1"/>
    </xf>
    <xf numFmtId="0" fontId="23" fillId="5" borderId="6" xfId="0" applyFont="1" applyFill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vertical="top" wrapText="1"/>
    </xf>
    <xf numFmtId="0" fontId="23" fillId="5" borderId="4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top" shrinkToFit="1"/>
    </xf>
    <xf numFmtId="0" fontId="3" fillId="0" borderId="0" xfId="0" applyFont="1" applyBorder="1"/>
    <xf numFmtId="0" fontId="3" fillId="0" borderId="0" xfId="0" applyFont="1" applyBorder="1"/>
    <xf numFmtId="0" fontId="24" fillId="0" borderId="48" xfId="0" applyFont="1" applyBorder="1" applyAlignment="1">
      <alignment vertical="center" wrapText="1"/>
    </xf>
    <xf numFmtId="0" fontId="23" fillId="5" borderId="6" xfId="0" applyFont="1" applyFill="1" applyBorder="1" applyAlignment="1">
      <alignment horizontal="left" vertical="top" wrapText="1"/>
    </xf>
    <xf numFmtId="0" fontId="24" fillId="5" borderId="44" xfId="0" applyFont="1" applyFill="1" applyBorder="1" applyAlignment="1">
      <alignment vertical="top" wrapText="1"/>
    </xf>
    <xf numFmtId="0" fontId="24" fillId="0" borderId="48" xfId="0" applyFont="1" applyBorder="1" applyAlignment="1">
      <alignment horizontal="left" vertical="top" wrapText="1"/>
    </xf>
    <xf numFmtId="0" fontId="3" fillId="0" borderId="121" xfId="0" applyFont="1" applyBorder="1"/>
    <xf numFmtId="0" fontId="3" fillId="0" borderId="122" xfId="0" applyFont="1" applyBorder="1"/>
    <xf numFmtId="4" fontId="21" fillId="0" borderId="16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2" fontId="8" fillId="4" borderId="123" xfId="0" applyNumberFormat="1" applyFont="1" applyFill="1" applyBorder="1" applyAlignment="1">
      <alignment horizontal="center" vertical="center"/>
    </xf>
    <xf numFmtId="0" fontId="8" fillId="4" borderId="124" xfId="0" applyFont="1" applyFill="1" applyBorder="1" applyAlignment="1">
      <alignment horizontal="left" vertical="center"/>
    </xf>
    <xf numFmtId="0" fontId="8" fillId="4" borderId="99" xfId="0" applyFont="1" applyFill="1" applyBorder="1" applyAlignment="1">
      <alignment horizontal="left" vertical="center"/>
    </xf>
    <xf numFmtId="0" fontId="8" fillId="4" borderId="100" xfId="0" applyFont="1" applyFill="1" applyBorder="1" applyAlignment="1">
      <alignment horizontal="left" vertical="center"/>
    </xf>
    <xf numFmtId="2" fontId="9" fillId="0" borderId="125" xfId="0" applyNumberFormat="1" applyFont="1" applyBorder="1" applyAlignment="1">
      <alignment horizontal="center" vertical="center"/>
    </xf>
    <xf numFmtId="0" fontId="9" fillId="0" borderId="95" xfId="0" applyFont="1" applyBorder="1" applyAlignment="1">
      <alignment horizontal="left" vertical="center" wrapText="1"/>
    </xf>
    <xf numFmtId="0" fontId="9" fillId="0" borderId="95" xfId="0" applyFont="1" applyBorder="1" applyAlignment="1">
      <alignment horizontal="center" vertical="center"/>
    </xf>
    <xf numFmtId="2" fontId="9" fillId="0" borderId="95" xfId="0" applyNumberFormat="1" applyFont="1" applyBorder="1" applyAlignment="1">
      <alignment horizontal="center" vertical="center"/>
    </xf>
    <xf numFmtId="164" fontId="9" fillId="3" borderId="95" xfId="0" applyNumberFormat="1" applyFont="1" applyFill="1" applyBorder="1" applyAlignment="1">
      <alignment vertical="center" shrinkToFit="1"/>
    </xf>
    <xf numFmtId="164" fontId="9" fillId="0" borderId="96" xfId="0" applyNumberFormat="1" applyFont="1" applyBorder="1" applyAlignment="1">
      <alignment vertical="center" shrinkToFit="1"/>
    </xf>
    <xf numFmtId="0" fontId="8" fillId="0" borderId="126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0" borderId="129" xfId="0" applyFont="1" applyBorder="1" applyAlignment="1">
      <alignment vertical="center"/>
    </xf>
    <xf numFmtId="164" fontId="8" fillId="0" borderId="130" xfId="0" applyNumberFormat="1" applyFont="1" applyBorder="1" applyAlignment="1">
      <alignment horizontal="center" vertical="center"/>
    </xf>
    <xf numFmtId="0" fontId="8" fillId="2" borderId="131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/>
    </xf>
    <xf numFmtId="171" fontId="8" fillId="2" borderId="50" xfId="0" applyNumberFormat="1" applyFont="1" applyFill="1" applyBorder="1" applyAlignment="1">
      <alignment horizontal="center" vertical="center" wrapText="1"/>
    </xf>
    <xf numFmtId="168" fontId="8" fillId="2" borderId="50" xfId="0" applyNumberFormat="1" applyFont="1" applyFill="1" applyBorder="1" applyAlignment="1">
      <alignment horizontal="center" vertical="center" wrapText="1"/>
    </xf>
    <xf numFmtId="164" fontId="8" fillId="2" borderId="132" xfId="0" applyNumberFormat="1" applyFont="1" applyFill="1" applyBorder="1" applyAlignment="1">
      <alignment horizontal="center" vertical="center" wrapText="1"/>
    </xf>
    <xf numFmtId="0" fontId="8" fillId="7" borderId="133" xfId="0" applyFont="1" applyFill="1" applyBorder="1" applyAlignment="1">
      <alignment horizontal="center" vertical="center" wrapText="1"/>
    </xf>
    <xf numFmtId="0" fontId="8" fillId="7" borderId="134" xfId="0" applyFont="1" applyFill="1" applyBorder="1" applyAlignment="1">
      <alignment horizontal="center" vertical="center" wrapText="1"/>
    </xf>
    <xf numFmtId="0" fontId="8" fillId="7" borderId="13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5" Type="http://schemas.openxmlformats.org/officeDocument/2006/relationships/calcChain" Target="calcChain.xml" /><Relationship Id="rId5" Type="http://schemas.openxmlformats.org/officeDocument/2006/relationships/worksheet" Target="worksheets/sheet3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14" Type="http://schemas.openxmlformats.org/officeDocument/2006/relationships/sharedStrings" Target="sharedStrings.xml" /><Relationship Id="rId8" Type="http://schemas.openxmlformats.org/officeDocument/2006/relationships/worksheet" Target="worksheets/sheet6.xml" /><Relationship Id="rId10" Type="http://schemas.openxmlformats.org/officeDocument/2006/relationships/worksheet" Target="worksheets/sheet8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1" Type="http://schemas.openxmlformats.org/officeDocument/2006/relationships/theme" Target="theme/theme1.xml" /><Relationship Id="rId11" Type="http://schemas.openxmlformats.org/officeDocument/2006/relationships/worksheet" Target="worksheets/sheet9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32</xdr:col>
      <xdr:colOff>409575</xdr:colOff>
      <xdr:row>1339</xdr:row>
      <xdr:rowOff>57150</xdr:rowOff>
    </xdr:from>
    <xdr:ext cx="4962525" cy="38100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>
        <a:xfrm>
          <a:off x="25288875" y="240087150"/>
          <a:ext cx="4962525" cy="3810000"/>
          <a:chOff x="2864738" y="1875000"/>
          <a:chExt cx="4962525" cy="38100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pSpPr>
            <a:grpSpLocks/>
          </xdr:cNvGrpSpPr>
        </xdr:nvGrpSpPr>
        <xdr:grpSpPr>
          <a:xfrm>
            <a:off x="2864738" y="1875000"/>
            <a:ext cx="4962525" cy="3810000"/>
            <a:chOff x="2864738" y="1875000"/>
            <a:chExt cx="4962525" cy="3810000"/>
          </a:xfrm>
        </xdr:grpSpPr>
        <xdr:sp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1000-000004000000}"/>
                </a:ext>
              </a:extLst>
            </xdr:cNvPr>
            <xdr:cNvSpPr/>
          </xdr:nvSpPr>
          <xdr:spPr>
            <a:xfrm>
              <a:off x="2864738" y="1875000"/>
              <a:ext cx="4962525" cy="3810000"/>
            </a:xfrm>
            <a:prstGeom prst="rect"/>
            <a:noFill/>
            <a:ln>
              <a:noFill/>
            </a:ln>
          </xdr:spPr>
          <xdr:txBody>
            <a:bodyPr lIns="91425" tIns="91425" rIns="91425" bIns="91425" wrap="square" anchor="ctr" anchorCtr="0">
              <a:noAutofit/>
            </a:bodyPr>
            <a:lstStyle/>
            <a:p>
              <a:pPr algn="l" indent="0" lvl="0" marL="0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1000-000005000000}"/>
                </a:ext>
              </a:extLst>
            </xdr:cNvPr>
            <xdr:cNvGrpSpPr>
              <a:grpSpLocks/>
            </xdr:cNvGrpSpPr>
          </xdr:nvGrpSpPr>
          <xdr:grpSpPr>
            <a:xfrm>
              <a:off x="2864738" y="1875000"/>
              <a:ext cx="4962525" cy="3810000"/>
              <a:chOff x="8397544" y="38878787"/>
              <a:chExt cx="4939108" cy="2852429"/>
            </a:xfrm>
          </xdr:grpSpPr>
          <xdr:sp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1000-000006000000}"/>
                  </a:ext>
                </a:extLst>
              </xdr:cNvPr>
              <xdr:cNvSpPr/>
            </xdr:nvSpPr>
            <xdr:spPr>
              <a:xfrm>
                <a:off x="8397544" y="38878787"/>
                <a:ext cx="4939100" cy="2852425"/>
              </a:xfrm>
              <a:prstGeom prst="rect"/>
              <a:noFill/>
              <a:ln>
                <a:noFill/>
              </a:ln>
            </xdr:spPr>
            <xdr:txBody>
              <a:bodyPr lIns="91425" tIns="91425" rIns="91425" bIns="91425" wrap="square" anchor="ctr" anchorCtr="0">
                <a:noAutofit/>
              </a:bodyPr>
              <a:lstStyle/>
              <a:p>
                <a:pPr algn="l" indent="0" lvl="0" marL="0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1000-000007000000}"/>
                  </a:ext>
                </a:extLst>
              </xdr:cNvPr>
              <xdr:cNvGrpSpPr>
                <a:grpSpLocks/>
              </xdr:cNvGrpSpPr>
            </xdr:nvGrpSpPr>
            <xdr:grpSpPr>
              <a:xfrm>
                <a:off x="8397544" y="38878787"/>
                <a:ext cx="4939108" cy="2852429"/>
                <a:chOff x="6998368" y="26188737"/>
                <a:chExt cx="4990476" cy="2895238"/>
              </a:xfrm>
            </xdr:grpSpPr>
            <xdr:pic>
              <xdr:nvPic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1000-000008000000}"/>
                    </a:ext>
                  </a:extLst>
                </xdr:cNvPr>
                <xdr:cNvPicPr preferRelativeResize="0">
                  <a:picLocks noChangeAspect="1"/>
                </xdr:cNvPicPr>
              </xdr:nvPicPr>
              <xdr:blipFill>
                <a:blip r:embed="rId1"/>
                <a:stretch>
                  <a:fillRect/>
                </a:stretch>
              </xdr:blipFill>
              <xdr:spPr>
                <a:xfrm>
                  <a:off x="6998368" y="26188737"/>
                  <a:ext cx="4990476" cy="2895238"/>
                </a:xfrm>
                <a:prstGeom prst="rect"/>
                <a:noFill/>
                <a:ln>
                  <a:noFill/>
                </a:ln>
              </xdr:spPr>
            </xdr:pic>
            <xdr:sp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1000-000009000000}"/>
                    </a:ext>
                  </a:extLst>
                </xdr:cNvPr>
                <xdr:cNvSpPr/>
              </xdr:nvSpPr>
              <xdr:spPr>
                <a:xfrm>
                  <a:off x="7207205" y="27827071"/>
                  <a:ext cx="4561974" cy="130342"/>
                </a:xfrm>
                <a:prstGeom prst="rect"/>
                <a:noFill/>
                <a:ln w="25400" cap="flat" cmpd="sng">
                  <a:solidFill>
                    <a:srgbClr val="395E89"/>
                  </a:solidFill>
                  <a:prstDash val="solid"/>
                  <a:round/>
                  <a:headEnd type="none" len="sm" w="sm"/>
                  <a:tailEnd type="none" len="sm" w="sm"/>
                </a:ln>
              </xdr:spPr>
              <xdr:txBody>
                <a:bodyPr lIns="91425" tIns="45700" rIns="91425" bIns="45700" wrap="square" anchor="t" anchorCtr="0">
                  <a:noAutofit/>
                </a:bodyPr>
                <a:lstStyle/>
                <a:p>
                  <a:pPr algn="l" indent="0" lvl="0" marL="0" rtl="0">
                    <a:spcBef>
                      <a:spcPts val="0"/>
                    </a:spcBef>
                    <a:spcAft>
                      <a:spcPts val="0"/>
                    </a:spcAft>
                    <a:buSzPts val="1100"/>
                    <a:buFont typeface="Arial"/>
                    <a:buNone/>
                  </a:pPr>
                  <a:endParaRPr sz="1100"/>
                </a:p>
              </xdr:txBody>
            </xdr:sp>
          </xdr:grpSp>
          <xdr:sp>
            <xdr:nvSpPr>
              <xdr:cNvPr id="10" name="Shape 10">
                <a:extLst>
                  <a:ext uri="{FF2B5EF4-FFF2-40B4-BE49-F238E27FC236}">
                    <a16:creationId xmlns:a16="http://schemas.microsoft.com/office/drawing/2014/main" id="{00000000-0008-0000-1000-00000a000000}"/>
                  </a:ext>
                </a:extLst>
              </xdr:cNvPr>
              <xdr:cNvSpPr/>
            </xdr:nvSpPr>
            <xdr:spPr>
              <a:xfrm>
                <a:off x="8579482" y="39852692"/>
                <a:ext cx="4515017" cy="128415"/>
              </a:xfrm>
              <a:prstGeom prst="rect"/>
              <a:noFill/>
              <a:ln w="25400" cap="flat" cmpd="sng">
                <a:solidFill>
                  <a:srgbClr val="395E89"/>
                </a:solidFill>
                <a:prstDash val="solid"/>
                <a:round/>
                <a:headEnd type="none" len="sm" w="sm"/>
                <a:tailEnd type="none" len="sm" w="sm"/>
              </a:ln>
            </xdr:spPr>
            <xdr:txBody>
              <a:bodyPr lIns="91425" tIns="45700" rIns="91425" bIns="45700" wrap="square" anchor="t" anchorCtr="0">
                <a:noAutofit/>
              </a:bodyPr>
              <a:lstStyle/>
              <a:p>
                <a:pPr algn="l" indent="0" lvl="0" marL="0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</xdr:grpSp>
      </xdr:grpSp>
    </xdr:grpSp>
    <xdr:clientData fLocksWithSheet="0"/>
  </xdr:oneCellAnchor>
  <xdr:oneCellAnchor>
    <xdr:from>
      <xdr:col>35</xdr:col>
      <xdr:colOff>247650</xdr:colOff>
      <xdr:row>1407</xdr:row>
      <xdr:rowOff>142875</xdr:rowOff>
    </xdr:from>
    <xdr:ext cx="4572000" cy="2257425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pSpPr>
          <a:grpSpLocks/>
        </xdr:cNvGrpSpPr>
      </xdr:nvGrpSpPr>
      <xdr:grpSpPr>
        <a:xfrm>
          <a:off x="28013025" y="250917075"/>
          <a:ext cx="4572000" cy="2257425"/>
          <a:chOff x="3060000" y="2651288"/>
          <a:chExt cx="4572000" cy="2257425"/>
        </a:xfrm>
      </xdr:grpSpPr>
      <xdr:grpSp>
        <xdr:nvGrpSpPr>
          <xdr:cNvPr id="12" name="Shape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GrpSpPr>
            <a:grpSpLocks/>
          </xdr:cNvGrpSpPr>
        </xdr:nvGrpSpPr>
        <xdr:grpSpPr>
          <a:xfrm>
            <a:off x="3060000" y="2651288"/>
            <a:ext cx="4572000" cy="2257425"/>
            <a:chOff x="3060000" y="2651288"/>
            <a:chExt cx="4572000" cy="2257425"/>
          </a:xfrm>
        </xdr:grpSpPr>
        <xdr:sp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1000-00000d000000}"/>
                </a:ext>
              </a:extLst>
            </xdr:cNvPr>
            <xdr:cNvSpPr/>
          </xdr:nvSpPr>
          <xdr:spPr>
            <a:xfrm>
              <a:off x="3060000" y="2651288"/>
              <a:ext cx="4572000" cy="2257425"/>
            </a:xfrm>
            <a:prstGeom prst="rect"/>
            <a:noFill/>
            <a:ln>
              <a:noFill/>
            </a:ln>
          </xdr:spPr>
          <xdr:txBody>
            <a:bodyPr lIns="91425" tIns="91425" rIns="91425" bIns="91425" wrap="square" anchor="ctr" anchorCtr="0">
              <a:noAutofit/>
            </a:bodyPr>
            <a:lstStyle/>
            <a:p>
              <a:pPr algn="l" indent="0" lvl="0" marL="0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" name="Shape 12">
              <a:extLst>
                <a:ext uri="{FF2B5EF4-FFF2-40B4-BE49-F238E27FC236}">
                  <a16:creationId xmlns:a16="http://schemas.microsoft.com/office/drawing/2014/main" id="{00000000-0008-0000-1000-00000e000000}"/>
                </a:ext>
              </a:extLst>
            </xdr:cNvPr>
            <xdr:cNvGrpSpPr>
              <a:grpSpLocks/>
            </xdr:cNvGrpSpPr>
          </xdr:nvGrpSpPr>
          <xdr:grpSpPr>
            <a:xfrm>
              <a:off x="3060000" y="2651288"/>
              <a:ext cx="4572000" cy="2257425"/>
              <a:chOff x="10196635" y="308036058"/>
              <a:chExt cx="4543851" cy="2273970"/>
            </a:xfrm>
          </xdr:grpSpPr>
          <xdr:sp>
            <xdr:nvSpPr>
              <xdr:cNvPr id="15" name="Shape 13">
                <a:extLst>
                  <a:ext uri="{FF2B5EF4-FFF2-40B4-BE49-F238E27FC236}">
                    <a16:creationId xmlns:a16="http://schemas.microsoft.com/office/drawing/2014/main" id="{00000000-0008-0000-1000-00000f000000}"/>
                  </a:ext>
                </a:extLst>
              </xdr:cNvPr>
              <xdr:cNvSpPr/>
            </xdr:nvSpPr>
            <xdr:spPr>
              <a:xfrm>
                <a:off x="10196635" y="308036058"/>
                <a:ext cx="4543850" cy="2273950"/>
              </a:xfrm>
              <a:prstGeom prst="rect"/>
              <a:noFill/>
              <a:ln>
                <a:noFill/>
              </a:ln>
            </xdr:spPr>
            <xdr:txBody>
              <a:bodyPr lIns="91425" tIns="91425" rIns="91425" bIns="91425" wrap="square" anchor="ctr" anchorCtr="0">
                <a:noAutofit/>
              </a:bodyPr>
              <a:lstStyle/>
              <a:p>
                <a:pPr algn="l" indent="0" lvl="0" marL="0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" name="Shape 14">
                <a:extLst>
                  <a:ext uri="{FF2B5EF4-FFF2-40B4-BE49-F238E27FC236}">
                    <a16:creationId xmlns:a16="http://schemas.microsoft.com/office/drawing/2014/main" id="{00000000-0008-0000-1000-000010000000}"/>
                  </a:ext>
                </a:extLst>
              </xdr:cNvPr>
              <xdr:cNvGrpSpPr>
                <a:grpSpLocks/>
              </xdr:cNvGrpSpPr>
            </xdr:nvGrpSpPr>
            <xdr:grpSpPr>
              <a:xfrm>
                <a:off x="10196635" y="308036058"/>
                <a:ext cx="4543851" cy="2273970"/>
                <a:chOff x="10232159" y="327472386"/>
                <a:chExt cx="4590477" cy="2457143"/>
              </a:xfrm>
            </xdr:grpSpPr>
            <xdr:pic>
              <xdr:nvPicPr>
                <xdr:cNvPr id="17" name="Shape 15">
                  <a:extLst>
                    <a:ext uri="{FF2B5EF4-FFF2-40B4-BE49-F238E27FC236}">
                      <a16:creationId xmlns:a16="http://schemas.microsoft.com/office/drawing/2014/main" id="{00000000-0008-0000-1000-000011000000}"/>
                    </a:ext>
                  </a:extLst>
                </xdr:cNvPr>
                <xdr:cNvPicPr preferRelativeResize="0">
                  <a:picLocks noChangeAspect="1"/>
                </xdr:cNvPicPr>
              </xdr:nvPicPr>
              <xdr:blipFill>
                <a:blip r:embed="rId2"/>
                <a:stretch>
                  <a:fillRect/>
                </a:stretch>
              </xdr:blipFill>
              <xdr:spPr>
                <a:xfrm>
                  <a:off x="10232159" y="327472386"/>
                  <a:ext cx="4400000" cy="2457143"/>
                </a:xfrm>
                <a:prstGeom prst="rect"/>
                <a:noFill/>
                <a:ln>
                  <a:noFill/>
                </a:ln>
              </xdr:spPr>
            </xdr:pic>
            <xdr:sp>
              <xdr:nvSpPr>
                <xdr:cNvPr id="18" name="Shape 16">
                  <a:extLst>
                    <a:ext uri="{FF2B5EF4-FFF2-40B4-BE49-F238E27FC236}">
                      <a16:creationId xmlns:a16="http://schemas.microsoft.com/office/drawing/2014/main" id="{00000000-0008-0000-1000-000012000000}"/>
                    </a:ext>
                  </a:extLst>
                </xdr:cNvPr>
                <xdr:cNvSpPr/>
              </xdr:nvSpPr>
              <xdr:spPr>
                <a:xfrm>
                  <a:off x="10275454" y="328540340"/>
                  <a:ext cx="4547182" cy="136445"/>
                </a:xfrm>
                <a:prstGeom prst="rect"/>
                <a:noFill/>
                <a:ln w="25400" cap="flat" cmpd="sng">
                  <a:solidFill>
                    <a:srgbClr val="395E89"/>
                  </a:solidFill>
                  <a:prstDash val="solid"/>
                  <a:round/>
                  <a:headEnd type="none" len="sm" w="sm"/>
                  <a:tailEnd type="none" len="sm" w="sm"/>
                </a:ln>
              </xdr:spPr>
              <xdr:txBody>
                <a:bodyPr lIns="91425" tIns="45700" rIns="91425" bIns="45700" wrap="square" anchor="t" anchorCtr="0">
                  <a:noAutofit/>
                </a:bodyPr>
                <a:lstStyle/>
                <a:p>
                  <a:pPr algn="l" indent="0" lvl="0" marL="0" rtl="0">
                    <a:spcBef>
                      <a:spcPts val="0"/>
                    </a:spcBef>
                    <a:spcAft>
                      <a:spcPts val="0"/>
                    </a:spcAft>
                    <a:buSzPts val="1100"/>
                    <a:buFont typeface="Arial"/>
                    <a:buNone/>
                  </a:pPr>
                  <a:endParaRPr sz="1100"/>
                </a:p>
              </xdr:txBody>
            </xdr:sp>
          </xdr:grpSp>
          <xdr:sp>
            <xdr:nvSpPr>
              <xdr:cNvPr id="19" name="Shape 17">
                <a:extLst>
                  <a:ext uri="{FF2B5EF4-FFF2-40B4-BE49-F238E27FC236}">
                    <a16:creationId xmlns:a16="http://schemas.microsoft.com/office/drawing/2014/main" id="{00000000-0008-0000-1000-000013000000}"/>
                  </a:ext>
                </a:extLst>
              </xdr:cNvPr>
              <xdr:cNvSpPr/>
            </xdr:nvSpPr>
            <xdr:spPr>
              <a:xfrm>
                <a:off x="10221058" y="309281635"/>
                <a:ext cx="4500996" cy="126273"/>
              </a:xfrm>
              <a:prstGeom prst="rect"/>
              <a:noFill/>
              <a:ln w="25400" cap="flat" cmpd="sng">
                <a:solidFill>
                  <a:srgbClr val="395E89"/>
                </a:solidFill>
                <a:prstDash val="solid"/>
                <a:round/>
                <a:headEnd type="none" len="sm" w="sm"/>
                <a:tailEnd type="none" len="sm" w="sm"/>
              </a:ln>
            </xdr:spPr>
            <xdr:txBody>
              <a:bodyPr lIns="91425" tIns="45700" rIns="91425" bIns="45700" wrap="square" anchor="t" anchorCtr="0">
                <a:noAutofit/>
              </a:bodyPr>
              <a:lstStyle/>
              <a:p>
                <a:pPr algn="l" indent="0" lvl="0" marL="0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3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0"/>
  <sheetViews>
    <sheetView tabSelected="1" view="pageBreakPreview" zoomScale="110" zoomScaleNormal="100" zoomScaleSheetLayoutView="110" workbookViewId="0" topLeftCell="A1">
      <selection pane="topLeft" activeCell="G6" sqref="G6"/>
    </sheetView>
  </sheetViews>
  <sheetFormatPr defaultColWidth="14.4442857142857" defaultRowHeight="15" customHeight="1"/>
  <cols>
    <col min="1" max="1" width="7.85714285714286" customWidth="1"/>
    <col min="2" max="2" width="36.4285714285714" customWidth="1"/>
    <col min="3" max="3" width="9.14285714285714" customWidth="1"/>
    <col min="4" max="4" width="20.2857142857143" customWidth="1"/>
    <col min="5" max="20" width="11.5714285714286" customWidth="1"/>
  </cols>
  <sheetData>
    <row r="1" spans="1:21" ht="49.5" customHeight="1">
      <c r="A1" s="553" t="s">
        <v>708</v>
      </c>
      <c r="B1" s="554"/>
      <c r="C1" s="554"/>
      <c r="D1" s="55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6">
      <c r="A2" s="556" t="s">
        <v>0</v>
      </c>
      <c r="B2" s="557"/>
      <c r="C2" s="557"/>
      <c r="D2" s="55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6">
      <c r="A3" s="466" t="s">
        <v>1</v>
      </c>
      <c r="B3" s="3" t="s">
        <v>2</v>
      </c>
      <c r="C3" s="3" t="s">
        <v>21</v>
      </c>
      <c r="D3" s="467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6">
      <c r="A4" s="468">
        <v>0</v>
      </c>
      <c r="B4" s="4" t="s">
        <v>707</v>
      </c>
      <c r="C4" s="748"/>
      <c r="D4" s="74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6">
      <c r="A5" s="468">
        <v>1</v>
      </c>
      <c r="B5" s="4" t="s">
        <v>4</v>
      </c>
      <c r="C5" s="5"/>
      <c r="D5" s="46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6">
      <c r="A6" s="468">
        <v>2</v>
      </c>
      <c r="B6" s="4" t="s">
        <v>5</v>
      </c>
      <c r="C6" s="5"/>
      <c r="D6" s="46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6">
      <c r="A7" s="468">
        <v>3</v>
      </c>
      <c r="B7" s="4" t="s">
        <v>6</v>
      </c>
      <c r="C7" s="5"/>
      <c r="D7" s="46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6">
      <c r="A8" s="468">
        <v>4</v>
      </c>
      <c r="B8" s="4" t="s">
        <v>7</v>
      </c>
      <c r="C8" s="5"/>
      <c r="D8" s="46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25" customHeight="1">
      <c r="A9" s="556" t="s">
        <v>8</v>
      </c>
      <c r="B9" s="559"/>
      <c r="C9" s="6"/>
      <c r="D9" s="47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6">
      <c r="A10" s="468"/>
      <c r="B10" s="748" t="s">
        <v>9</v>
      </c>
      <c r="C10" s="8"/>
      <c r="D10" s="47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5" customHeight="1">
      <c r="A11" s="468"/>
      <c r="B11" s="748" t="s">
        <v>10</v>
      </c>
      <c r="C11" s="9"/>
      <c r="D11" s="46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6">
      <c r="A12" s="468"/>
      <c r="B12" s="748" t="s">
        <v>11</v>
      </c>
      <c r="C12" s="9"/>
      <c r="D12" s="46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6">
      <c r="A13" s="468"/>
      <c r="B13" s="748" t="s">
        <v>699</v>
      </c>
      <c r="C13" s="9"/>
      <c r="D13" s="46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>
      <c r="A14" s="556" t="s">
        <v>12</v>
      </c>
      <c r="B14" s="559"/>
      <c r="C14" s="6"/>
      <c r="D14" s="470">
        <f>SUM(D9:D13)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6">
      <c r="A15" s="472"/>
      <c r="B15" s="473"/>
      <c r="C15" s="465"/>
      <c r="D15" s="47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6">
      <c r="A16" s="475"/>
      <c r="B16" s="473"/>
      <c r="C16" s="465"/>
      <c r="D16" s="47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6">
      <c r="A17" s="475"/>
      <c r="B17" s="473"/>
      <c r="C17" s="465"/>
      <c r="D17" s="47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6">
      <c r="A18" s="475"/>
      <c r="B18" s="476"/>
      <c r="C18" s="465"/>
      <c r="D18" s="47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6">
      <c r="A19" s="475"/>
      <c r="B19" s="477"/>
      <c r="C19" s="465"/>
      <c r="D19" s="47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6.2" thickBot="1">
      <c r="A20" s="478"/>
      <c r="B20" s="479"/>
      <c r="C20" s="480"/>
      <c r="D20" s="48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>
      <c r="A21" s="2"/>
      <c r="B21" s="10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>
      <c r="A22" s="2"/>
      <c r="B22" s="1"/>
      <c r="C22" s="7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>
      <c r="A23" s="2"/>
      <c r="B23" s="1"/>
      <c r="C23" s="7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>
      <c r="A24" s="2"/>
      <c r="B24" s="1"/>
      <c r="C24" s="7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>
      <c r="A25" s="2"/>
      <c r="B25" s="1"/>
      <c r="C25" s="7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>
      <c r="A26" s="2"/>
      <c r="B26" s="1"/>
      <c r="C26" s="7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>
      <c r="A27" s="2"/>
      <c r="B27" s="1"/>
      <c r="C27" s="7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>
      <c r="A28" s="2"/>
      <c r="B28" s="1"/>
      <c r="C28" s="7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>
      <c r="A29" s="2"/>
      <c r="B29" s="1"/>
      <c r="C29" s="7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>
      <c r="A30" s="2"/>
      <c r="B30" s="1"/>
      <c r="C30" s="7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>
      <c r="A31" s="2"/>
      <c r="B31" s="1"/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>
      <c r="A32" s="2"/>
      <c r="B32" s="1"/>
      <c r="C32" s="7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>
      <c r="A33" s="2"/>
      <c r="B33" s="1"/>
      <c r="C33" s="7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>
      <c r="A34" s="2"/>
      <c r="B34" s="1"/>
      <c r="C34" s="7"/>
      <c r="D34" s="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>
      <c r="A35" s="2"/>
      <c r="B35" s="1"/>
      <c r="C35" s="7"/>
      <c r="D35" s="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>
      <c r="A36" s="2"/>
      <c r="B36" s="1"/>
      <c r="C36" s="7"/>
      <c r="D36" s="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>
      <c r="A37" s="2"/>
      <c r="B37" s="1"/>
      <c r="C37" s="7"/>
      <c r="D37" s="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>
      <c r="A38" s="2"/>
      <c r="B38" s="1"/>
      <c r="C38" s="7"/>
      <c r="D38" s="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>
      <c r="A39" s="2"/>
      <c r="B39" s="1"/>
      <c r="C39" s="7"/>
      <c r="D39" s="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>
      <c r="A40" s="2"/>
      <c r="B40" s="1"/>
      <c r="C40" s="7"/>
      <c r="D40" s="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>
      <c r="A41" s="2"/>
      <c r="B41" s="1"/>
      <c r="C41" s="7"/>
      <c r="D41" s="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>
      <c r="A42" s="2"/>
      <c r="B42" s="1"/>
      <c r="C42" s="7"/>
      <c r="D42" s="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>
      <c r="A43" s="2"/>
      <c r="B43" s="1"/>
      <c r="C43" s="7"/>
      <c r="D43" s="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>
      <c r="A44" s="2"/>
      <c r="B44" s="1"/>
      <c r="C44" s="7"/>
      <c r="D44" s="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>
      <c r="A45" s="2"/>
      <c r="B45" s="1"/>
      <c r="C45" s="7"/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>
      <c r="A46" s="2"/>
      <c r="B46" s="1"/>
      <c r="C46" s="7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>
      <c r="A47" s="2"/>
      <c r="B47" s="1"/>
      <c r="C47" s="7"/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>
      <c r="A48" s="2"/>
      <c r="B48" s="1"/>
      <c r="C48" s="7"/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>
      <c r="A49" s="2"/>
      <c r="B49" s="1"/>
      <c r="C49" s="7"/>
      <c r="D49" s="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>
      <c r="A50" s="2"/>
      <c r="B50" s="1"/>
      <c r="C50" s="7"/>
      <c r="D50" s="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>
      <c r="A51" s="2"/>
      <c r="B51" s="1"/>
      <c r="C51" s="7"/>
      <c r="D51" s="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>
      <c r="A52" s="2"/>
      <c r="B52" s="1"/>
      <c r="C52" s="7"/>
      <c r="D52" s="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>
      <c r="A53" s="2"/>
      <c r="B53" s="1"/>
      <c r="C53" s="7"/>
      <c r="D53" s="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>
      <c r="A54" s="2"/>
      <c r="B54" s="1"/>
      <c r="C54" s="7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>
      <c r="A55" s="2"/>
      <c r="B55" s="1"/>
      <c r="C55" s="7"/>
      <c r="D55" s="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>
      <c r="A56" s="2"/>
      <c r="B56" s="1"/>
      <c r="C56" s="7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>
      <c r="A57" s="2"/>
      <c r="B57" s="1"/>
      <c r="C57" s="7"/>
      <c r="D57" s="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>
      <c r="A58" s="2"/>
      <c r="B58" s="1"/>
      <c r="C58" s="7"/>
      <c r="D58" s="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>
      <c r="A59" s="2"/>
      <c r="B59" s="1"/>
      <c r="C59" s="7"/>
      <c r="D59" s="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>
      <c r="A60" s="2"/>
      <c r="B60" s="1"/>
      <c r="C60" s="7"/>
      <c r="D60" s="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>
      <c r="A61" s="2"/>
      <c r="B61" s="1"/>
      <c r="C61" s="7"/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>
      <c r="A62" s="2"/>
      <c r="B62" s="1"/>
      <c r="C62" s="7"/>
      <c r="D62" s="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>
      <c r="A63" s="2"/>
      <c r="B63" s="1"/>
      <c r="C63" s="7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>
      <c r="A64" s="2"/>
      <c r="B64" s="1"/>
      <c r="C64" s="7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>
      <c r="A65" s="2"/>
      <c r="B65" s="1"/>
      <c r="C65" s="7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>
      <c r="A66" s="2"/>
      <c r="B66" s="1"/>
      <c r="C66" s="7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>
      <c r="A67" s="2"/>
      <c r="B67" s="1"/>
      <c r="C67" s="7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>
      <c r="A68" s="2"/>
      <c r="B68" s="1"/>
      <c r="C68" s="7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>
      <c r="A69" s="2"/>
      <c r="B69" s="1"/>
      <c r="C69" s="7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>
      <c r="A70" s="2"/>
      <c r="B70" s="1"/>
      <c r="C70" s="7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>
      <c r="A71" s="2"/>
      <c r="B71" s="1"/>
      <c r="C71" s="7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>
      <c r="A72" s="2"/>
      <c r="B72" s="1"/>
      <c r="C72" s="7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>
      <c r="A73" s="2"/>
      <c r="B73" s="1"/>
      <c r="C73" s="7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>
      <c r="A74" s="2"/>
      <c r="B74" s="1"/>
      <c r="C74" s="7"/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>
      <c r="A75" s="2"/>
      <c r="B75" s="1"/>
      <c r="C75" s="7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>
      <c r="A76" s="2"/>
      <c r="B76" s="1"/>
      <c r="C76" s="7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>
      <c r="A77" s="2"/>
      <c r="B77" s="1"/>
      <c r="C77" s="7"/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>
      <c r="A78" s="2"/>
      <c r="B78" s="1"/>
      <c r="C78" s="7"/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>
      <c r="A79" s="2"/>
      <c r="B79" s="1"/>
      <c r="C79" s="7"/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>
      <c r="A80" s="2"/>
      <c r="B80" s="1"/>
      <c r="C80" s="7"/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>
      <c r="A81" s="2"/>
      <c r="B81" s="1"/>
      <c r="C81" s="7"/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>
      <c r="A82" s="2"/>
      <c r="B82" s="1"/>
      <c r="C82" s="7"/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>
      <c r="A83" s="2"/>
      <c r="B83" s="1"/>
      <c r="C83" s="7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>
      <c r="A84" s="2"/>
      <c r="B84" s="1"/>
      <c r="C84" s="7"/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>
      <c r="A85" s="2"/>
      <c r="B85" s="1"/>
      <c r="C85" s="7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>
      <c r="A86" s="2"/>
      <c r="B86" s="1"/>
      <c r="C86" s="7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>
      <c r="A87" s="2"/>
      <c r="B87" s="1"/>
      <c r="C87" s="7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>
      <c r="A88" s="2"/>
      <c r="B88" s="1"/>
      <c r="C88" s="7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>
      <c r="A89" s="2"/>
      <c r="B89" s="1"/>
      <c r="C89" s="7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>
      <c r="A90" s="2"/>
      <c r="B90" s="1"/>
      <c r="C90" s="7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>
      <c r="A91" s="2"/>
      <c r="B91" s="1"/>
      <c r="C91" s="7"/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>
      <c r="A92" s="2"/>
      <c r="B92" s="1"/>
      <c r="C92" s="7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>
      <c r="A93" s="2"/>
      <c r="B93" s="1"/>
      <c r="C93" s="7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>
      <c r="A94" s="2"/>
      <c r="B94" s="1"/>
      <c r="C94" s="7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>
      <c r="A95" s="2"/>
      <c r="B95" s="1"/>
      <c r="C95" s="7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>
      <c r="A96" s="2"/>
      <c r="B96" s="1"/>
      <c r="C96" s="7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>
      <c r="A97" s="2"/>
      <c r="B97" s="1"/>
      <c r="C97" s="7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>
      <c r="A98" s="2"/>
      <c r="B98" s="1"/>
      <c r="C98" s="7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>
      <c r="A99" s="2"/>
      <c r="B99" s="1"/>
      <c r="C99" s="7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>
      <c r="A100" s="2"/>
      <c r="B100" s="1"/>
      <c r="C100" s="7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>
      <c r="A101" s="2"/>
      <c r="B101" s="1"/>
      <c r="C101" s="7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>
      <c r="A102" s="2"/>
      <c r="B102" s="1"/>
      <c r="C102" s="7"/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>
      <c r="A103" s="2"/>
      <c r="B103" s="1"/>
      <c r="C103" s="7"/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>
      <c r="A104" s="2"/>
      <c r="B104" s="1"/>
      <c r="C104" s="7"/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>
      <c r="A105" s="2"/>
      <c r="B105" s="1"/>
      <c r="C105" s="7"/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>
      <c r="A106" s="2"/>
      <c r="B106" s="1"/>
      <c r="C106" s="7"/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>
      <c r="A107" s="2"/>
      <c r="B107" s="1"/>
      <c r="C107" s="7"/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>
      <c r="A108" s="2"/>
      <c r="B108" s="1"/>
      <c r="C108" s="7"/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>
      <c r="A109" s="2"/>
      <c r="B109" s="1"/>
      <c r="C109" s="7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>
      <c r="A110" s="2"/>
      <c r="B110" s="1"/>
      <c r="C110" s="7"/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>
      <c r="A111" s="2"/>
      <c r="B111" s="1"/>
      <c r="C111" s="7"/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>
      <c r="A112" s="2"/>
      <c r="B112" s="1"/>
      <c r="C112" s="7"/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>
      <c r="A113" s="2"/>
      <c r="B113" s="1"/>
      <c r="C113" s="7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>
      <c r="A114" s="2"/>
      <c r="B114" s="1"/>
      <c r="C114" s="7"/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>
      <c r="A115" s="2"/>
      <c r="B115" s="1"/>
      <c r="C115" s="7"/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>
      <c r="A116" s="2"/>
      <c r="B116" s="1"/>
      <c r="C116" s="7"/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>
      <c r="A117" s="2"/>
      <c r="B117" s="1"/>
      <c r="C117" s="7"/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>
      <c r="A118" s="2"/>
      <c r="B118" s="1"/>
      <c r="C118" s="7"/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>
      <c r="A119" s="2"/>
      <c r="B119" s="1"/>
      <c r="C119" s="7"/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>
      <c r="A120" s="2"/>
      <c r="B120" s="1"/>
      <c r="C120" s="7"/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>
      <c r="A121" s="2"/>
      <c r="B121" s="1"/>
      <c r="C121" s="7"/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>
      <c r="A122" s="2"/>
      <c r="B122" s="1"/>
      <c r="C122" s="7"/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>
      <c r="A123" s="2"/>
      <c r="B123" s="1"/>
      <c r="C123" s="7"/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>
      <c r="A124" s="2"/>
      <c r="B124" s="1"/>
      <c r="C124" s="7"/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>
      <c r="A125" s="2"/>
      <c r="B125" s="1"/>
      <c r="C125" s="7"/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>
      <c r="A126" s="2"/>
      <c r="B126" s="1"/>
      <c r="C126" s="7"/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>
      <c r="A127" s="2"/>
      <c r="B127" s="1"/>
      <c r="C127" s="7"/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>
      <c r="A128" s="2"/>
      <c r="B128" s="1"/>
      <c r="C128" s="7"/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>
      <c r="A129" s="2"/>
      <c r="B129" s="1"/>
      <c r="C129" s="7"/>
      <c r="D129" s="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>
      <c r="A130" s="2"/>
      <c r="B130" s="1"/>
      <c r="C130" s="7"/>
      <c r="D130" s="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>
      <c r="A131" s="2"/>
      <c r="B131" s="1"/>
      <c r="C131" s="7"/>
      <c r="D131" s="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>
      <c r="A132" s="2"/>
      <c r="B132" s="1"/>
      <c r="C132" s="7"/>
      <c r="D132" s="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>
      <c r="A133" s="2"/>
      <c r="B133" s="1"/>
      <c r="C133" s="7"/>
      <c r="D133" s="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>
      <c r="A134" s="2"/>
      <c r="B134" s="1"/>
      <c r="C134" s="7"/>
      <c r="D134" s="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>
      <c r="A135" s="2"/>
      <c r="B135" s="1"/>
      <c r="C135" s="7"/>
      <c r="D135" s="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>
      <c r="A136" s="2"/>
      <c r="B136" s="1"/>
      <c r="C136" s="7"/>
      <c r="D136" s="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>
      <c r="A137" s="2"/>
      <c r="B137" s="1"/>
      <c r="C137" s="7"/>
      <c r="D137" s="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>
      <c r="A138" s="2"/>
      <c r="B138" s="1"/>
      <c r="C138" s="7"/>
      <c r="D138" s="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>
      <c r="A139" s="2"/>
      <c r="B139" s="1"/>
      <c r="C139" s="7"/>
      <c r="D139" s="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>
      <c r="A140" s="2"/>
      <c r="B140" s="1"/>
      <c r="C140" s="7"/>
      <c r="D140" s="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>
      <c r="A141" s="2"/>
      <c r="B141" s="1"/>
      <c r="C141" s="7"/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>
      <c r="A142" s="2"/>
      <c r="B142" s="1"/>
      <c r="C142" s="7"/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>
      <c r="A143" s="2"/>
      <c r="B143" s="1"/>
      <c r="C143" s="7"/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>
      <c r="A144" s="2"/>
      <c r="B144" s="1"/>
      <c r="C144" s="7"/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>
      <c r="A145" s="2"/>
      <c r="B145" s="1"/>
      <c r="C145" s="7"/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>
      <c r="A146" s="2"/>
      <c r="B146" s="1"/>
      <c r="C146" s="7"/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>
      <c r="A147" s="2"/>
      <c r="B147" s="1"/>
      <c r="C147" s="7"/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>
      <c r="A148" s="2"/>
      <c r="B148" s="1"/>
      <c r="C148" s="7"/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>
      <c r="A149" s="2"/>
      <c r="B149" s="1"/>
      <c r="C149" s="7"/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>
      <c r="A150" s="2"/>
      <c r="B150" s="1"/>
      <c r="C150" s="7"/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>
      <c r="A151" s="2"/>
      <c r="B151" s="1"/>
      <c r="C151" s="7"/>
      <c r="D151" s="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>
      <c r="A152" s="2"/>
      <c r="B152" s="1"/>
      <c r="C152" s="7"/>
      <c r="D152" s="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>
      <c r="A153" s="2"/>
      <c r="B153" s="1"/>
      <c r="C153" s="7"/>
      <c r="D153" s="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>
      <c r="A154" s="2"/>
      <c r="B154" s="1"/>
      <c r="C154" s="7"/>
      <c r="D154" s="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>
      <c r="A155" s="2"/>
      <c r="B155" s="1"/>
      <c r="C155" s="7"/>
      <c r="D155" s="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>
      <c r="A156" s="2"/>
      <c r="B156" s="1"/>
      <c r="C156" s="7"/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>
      <c r="A157" s="2"/>
      <c r="B157" s="1"/>
      <c r="C157" s="7"/>
      <c r="D157" s="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>
      <c r="A158" s="2"/>
      <c r="B158" s="1"/>
      <c r="C158" s="7"/>
      <c r="D158" s="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>
      <c r="A159" s="2"/>
      <c r="B159" s="1"/>
      <c r="C159" s="7"/>
      <c r="D159" s="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>
      <c r="A160" s="2"/>
      <c r="B160" s="1"/>
      <c r="C160" s="7"/>
      <c r="D160" s="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>
      <c r="A161" s="2"/>
      <c r="B161" s="1"/>
      <c r="C161" s="7"/>
      <c r="D161" s="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>
      <c r="A162" s="2"/>
      <c r="B162" s="1"/>
      <c r="C162" s="7"/>
      <c r="D162" s="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>
      <c r="A163" s="2"/>
      <c r="B163" s="1"/>
      <c r="C163" s="7"/>
      <c r="D163" s="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>
      <c r="A164" s="2"/>
      <c r="B164" s="1"/>
      <c r="C164" s="7"/>
      <c r="D164" s="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>
      <c r="A165" s="2"/>
      <c r="B165" s="1"/>
      <c r="C165" s="7"/>
      <c r="D165" s="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>
      <c r="A166" s="2"/>
      <c r="B166" s="1"/>
      <c r="C166" s="7"/>
      <c r="D166" s="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>
      <c r="A167" s="2"/>
      <c r="B167" s="1"/>
      <c r="C167" s="7"/>
      <c r="D167" s="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>
      <c r="A168" s="2"/>
      <c r="B168" s="1"/>
      <c r="C168" s="7"/>
      <c r="D168" s="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>
      <c r="A169" s="2"/>
      <c r="B169" s="1"/>
      <c r="C169" s="7"/>
      <c r="D169" s="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>
      <c r="A170" s="2"/>
      <c r="B170" s="1"/>
      <c r="C170" s="7"/>
      <c r="D170" s="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>
      <c r="A171" s="2"/>
      <c r="B171" s="1"/>
      <c r="C171" s="7"/>
      <c r="D171" s="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>
      <c r="A172" s="2"/>
      <c r="B172" s="1"/>
      <c r="C172" s="7"/>
      <c r="D172" s="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>
      <c r="A173" s="2"/>
      <c r="B173" s="1"/>
      <c r="C173" s="7"/>
      <c r="D173" s="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>
      <c r="A174" s="2"/>
      <c r="B174" s="1"/>
      <c r="C174" s="7"/>
      <c r="D174" s="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>
      <c r="A175" s="2"/>
      <c r="B175" s="1"/>
      <c r="C175" s="7"/>
      <c r="D175" s="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>
      <c r="A176" s="2"/>
      <c r="B176" s="1"/>
      <c r="C176" s="7"/>
      <c r="D176" s="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>
      <c r="A177" s="2"/>
      <c r="B177" s="1"/>
      <c r="C177" s="7"/>
      <c r="D177" s="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>
      <c r="A178" s="2"/>
      <c r="B178" s="1"/>
      <c r="C178" s="7"/>
      <c r="D178" s="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>
      <c r="A179" s="2"/>
      <c r="B179" s="1"/>
      <c r="C179" s="7"/>
      <c r="D179" s="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>
      <c r="A180" s="2"/>
      <c r="B180" s="1"/>
      <c r="C180" s="7"/>
      <c r="D180" s="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>
      <c r="A181" s="2"/>
      <c r="B181" s="1"/>
      <c r="C181" s="7"/>
      <c r="D181" s="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>
      <c r="A182" s="2"/>
      <c r="B182" s="1"/>
      <c r="C182" s="7"/>
      <c r="D182" s="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>
      <c r="A183" s="2"/>
      <c r="B183" s="1"/>
      <c r="C183" s="7"/>
      <c r="D183" s="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>
      <c r="A184" s="2"/>
      <c r="B184" s="1"/>
      <c r="C184" s="7"/>
      <c r="D184" s="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>
      <c r="A185" s="2"/>
      <c r="B185" s="1"/>
      <c r="C185" s="7"/>
      <c r="D185" s="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>
      <c r="A186" s="2"/>
      <c r="B186" s="1"/>
      <c r="C186" s="7"/>
      <c r="D186" s="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>
      <c r="A187" s="2"/>
      <c r="B187" s="1"/>
      <c r="C187" s="7"/>
      <c r="D187" s="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>
      <c r="A188" s="2"/>
      <c r="B188" s="1"/>
      <c r="C188" s="7"/>
      <c r="D188" s="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>
      <c r="A189" s="2"/>
      <c r="B189" s="1"/>
      <c r="C189" s="7"/>
      <c r="D189" s="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>
      <c r="A190" s="2"/>
      <c r="B190" s="1"/>
      <c r="C190" s="7"/>
      <c r="D190" s="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>
      <c r="A191" s="2"/>
      <c r="B191" s="1"/>
      <c r="C191" s="7"/>
      <c r="D191" s="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>
      <c r="A192" s="2"/>
      <c r="B192" s="1"/>
      <c r="C192" s="7"/>
      <c r="D192" s="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>
      <c r="A193" s="2"/>
      <c r="B193" s="1"/>
      <c r="C193" s="7"/>
      <c r="D193" s="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>
      <c r="A194" s="2"/>
      <c r="B194" s="1"/>
      <c r="C194" s="7"/>
      <c r="D194" s="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>
      <c r="A195" s="2"/>
      <c r="B195" s="1"/>
      <c r="C195" s="7"/>
      <c r="D195" s="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>
      <c r="A196" s="2"/>
      <c r="B196" s="1"/>
      <c r="C196" s="7"/>
      <c r="D196" s="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>
      <c r="A197" s="2"/>
      <c r="B197" s="1"/>
      <c r="C197" s="7"/>
      <c r="D197" s="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>
      <c r="A198" s="2"/>
      <c r="B198" s="1"/>
      <c r="C198" s="7"/>
      <c r="D198" s="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>
      <c r="A199" s="2"/>
      <c r="B199" s="1"/>
      <c r="C199" s="7"/>
      <c r="D199" s="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>
      <c r="A200" s="2"/>
      <c r="B200" s="1"/>
      <c r="C200" s="7"/>
      <c r="D200" s="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>
      <c r="A201" s="2"/>
      <c r="B201" s="1"/>
      <c r="C201" s="7"/>
      <c r="D201" s="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>
      <c r="A202" s="2"/>
      <c r="B202" s="1"/>
      <c r="C202" s="7"/>
      <c r="D202" s="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>
      <c r="A203" s="2"/>
      <c r="B203" s="1"/>
      <c r="C203" s="7"/>
      <c r="D203" s="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>
      <c r="A204" s="2"/>
      <c r="B204" s="1"/>
      <c r="C204" s="7"/>
      <c r="D204" s="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>
      <c r="A205" s="2"/>
      <c r="B205" s="1"/>
      <c r="C205" s="7"/>
      <c r="D205" s="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>
      <c r="A206" s="2"/>
      <c r="B206" s="1"/>
      <c r="C206" s="7"/>
      <c r="D206" s="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>
      <c r="A207" s="2"/>
      <c r="B207" s="1"/>
      <c r="C207" s="7"/>
      <c r="D207" s="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>
      <c r="A208" s="2"/>
      <c r="B208" s="1"/>
      <c r="C208" s="7"/>
      <c r="D208" s="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>
      <c r="A209" s="2"/>
      <c r="B209" s="1"/>
      <c r="C209" s="7"/>
      <c r="D209" s="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>
      <c r="A210" s="2"/>
      <c r="B210" s="1"/>
      <c r="C210" s="7"/>
      <c r="D210" s="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>
      <c r="A211" s="2"/>
      <c r="B211" s="1"/>
      <c r="C211" s="7"/>
      <c r="D211" s="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>
      <c r="A212" s="2"/>
      <c r="B212" s="1"/>
      <c r="C212" s="7"/>
      <c r="D212" s="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>
      <c r="A213" s="2"/>
      <c r="B213" s="1"/>
      <c r="C213" s="7"/>
      <c r="D213" s="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>
      <c r="A214" s="2"/>
      <c r="B214" s="1"/>
      <c r="C214" s="7"/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>
      <c r="A215" s="2"/>
      <c r="B215" s="1"/>
      <c r="C215" s="7"/>
      <c r="D215" s="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>
      <c r="A216" s="2"/>
      <c r="B216" s="1"/>
      <c r="C216" s="7"/>
      <c r="D216" s="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>
      <c r="A217" s="2"/>
      <c r="B217" s="1"/>
      <c r="C217" s="7"/>
      <c r="D217" s="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>
      <c r="A218" s="2"/>
      <c r="B218" s="1"/>
      <c r="C218" s="7"/>
      <c r="D218" s="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>
      <c r="A219" s="2"/>
      <c r="B219" s="1"/>
      <c r="C219" s="7"/>
      <c r="D219" s="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>
      <c r="A220" s="2"/>
      <c r="B220" s="1"/>
      <c r="C220" s="7"/>
      <c r="D220" s="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9:B9"/>
    <mergeCell ref="A14:B14"/>
  </mergeCells>
  <printOptions horizontalCentered="1"/>
  <pageMargins left="0.708661417322835" right="0.708661417322835" top="0.748031496062992" bottom="0.748031496062992" header="0" footer="0"/>
  <pageSetup orientation="portrait" paperSize="1" scale="1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5A5866-1151-4136-A828-F6888A1002EB}">
  <sheetPr>
    <pageSetUpPr fitToPage="1"/>
  </sheetPr>
  <dimension ref="A1:P206"/>
  <sheetViews>
    <sheetView showGridLines="0" view="pageBreakPreview" zoomScale="120" zoomScaleNormal="100" zoomScaleSheetLayoutView="120" workbookViewId="0" topLeftCell="A1">
      <pane xSplit="6" ySplit="3" topLeftCell="G4" activePane="bottomRight" state="frozen"/>
      <selection pane="topLeft" activeCell="A1" sqref="A1"/>
      <selection pane="bottomLeft" activeCell="A5" sqref="A5"/>
      <selection pane="topRight" activeCell="G1" sqref="G1"/>
      <selection pane="bottomRight" activeCell="G8" sqref="G8"/>
    </sheetView>
  </sheetViews>
  <sheetFormatPr defaultColWidth="14.4442857142857" defaultRowHeight="15" customHeight="1"/>
  <cols>
    <col min="1" max="1" width="8" style="15" customWidth="1"/>
    <col min="2" max="2" width="38.5714285714286" style="15" customWidth="1"/>
    <col min="3" max="3" width="5.71428571428571" style="15" customWidth="1"/>
    <col min="4" max="4" width="10.1428571428571" style="15" customWidth="1"/>
    <col min="5" max="5" width="15.4285714285714" style="15" customWidth="1"/>
    <col min="6" max="6" width="22.2857142857143" style="15" customWidth="1"/>
    <col min="7" max="8" width="68.7142857142857" style="15" customWidth="1"/>
    <col min="9" max="16" width="11.4285714285714" style="15" customWidth="1"/>
    <col min="17" max="16384" width="14.4285714285714" style="15"/>
  </cols>
  <sheetData>
    <row r="1" spans="1:8" ht="14.4" thickBot="1">
      <c r="A1" s="732" t="s">
        <v>17</v>
      </c>
      <c r="B1" s="733"/>
      <c r="C1" s="733"/>
      <c r="D1" s="733"/>
      <c r="E1" s="733"/>
      <c r="F1" s="734"/>
      <c r="G1" s="581"/>
      <c r="H1" s="582"/>
    </row>
    <row r="2" spans="1:8" ht="21.75" customHeight="1" thickBot="1">
      <c r="A2" s="745" t="s">
        <v>706</v>
      </c>
      <c r="B2" s="746"/>
      <c r="C2" s="746"/>
      <c r="D2" s="746"/>
      <c r="E2" s="746"/>
      <c r="F2" s="747"/>
      <c r="G2" s="589"/>
      <c r="H2" s="590"/>
    </row>
    <row r="3" spans="1:8" ht="14.4" thickBot="1">
      <c r="A3" s="740" t="s">
        <v>19</v>
      </c>
      <c r="B3" s="741" t="s">
        <v>20</v>
      </c>
      <c r="C3" s="741" t="s">
        <v>21</v>
      </c>
      <c r="D3" s="742" t="s">
        <v>22</v>
      </c>
      <c r="E3" s="743" t="s">
        <v>23</v>
      </c>
      <c r="F3" s="744" t="s">
        <v>3</v>
      </c>
      <c r="G3" s="519"/>
      <c r="H3" s="519"/>
    </row>
    <row r="4" spans="1:16" ht="20.25" customHeight="1">
      <c r="A4" s="722">
        <v>1</v>
      </c>
      <c r="B4" s="723" t="s">
        <v>705</v>
      </c>
      <c r="C4" s="724"/>
      <c r="D4" s="724"/>
      <c r="E4" s="724"/>
      <c r="F4" s="725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6" ht="30" customHeight="1">
      <c r="A5" s="461">
        <v>1.01</v>
      </c>
      <c r="B5" s="18" t="s">
        <v>700</v>
      </c>
      <c r="C5" s="19" t="s">
        <v>21</v>
      </c>
      <c r="D5" s="20">
        <v>1</v>
      </c>
      <c r="E5" s="21"/>
      <c r="F5" s="486"/>
    </row>
    <row r="6" spans="1:6" ht="37.2" customHeight="1">
      <c r="A6" s="461">
        <v>1.02</v>
      </c>
      <c r="B6" s="18" t="s">
        <v>701</v>
      </c>
      <c r="C6" s="19" t="s">
        <v>21</v>
      </c>
      <c r="D6" s="20">
        <v>1</v>
      </c>
      <c r="E6" s="488"/>
      <c r="F6" s="486"/>
    </row>
    <row r="7" spans="1:6" ht="44.4" customHeight="1">
      <c r="A7" s="461">
        <v>1.03</v>
      </c>
      <c r="B7" s="18" t="s">
        <v>704</v>
      </c>
      <c r="C7" s="19" t="s">
        <v>21</v>
      </c>
      <c r="D7" s="20">
        <v>1</v>
      </c>
      <c r="E7" s="21"/>
      <c r="F7" s="486"/>
    </row>
    <row r="8" spans="1:6" ht="31.8" customHeight="1">
      <c r="A8" s="461">
        <v>1.04</v>
      </c>
      <c r="B8" s="18" t="s">
        <v>702</v>
      </c>
      <c r="C8" s="19" t="s">
        <v>30</v>
      </c>
      <c r="D8" s="20">
        <v>1</v>
      </c>
      <c r="E8" s="21"/>
      <c r="F8" s="486"/>
    </row>
    <row r="9" spans="1:6" ht="20.25" customHeight="1" thickBot="1">
      <c r="A9" s="726">
        <v>1.05</v>
      </c>
      <c r="B9" s="727" t="s">
        <v>703</v>
      </c>
      <c r="C9" s="728" t="s">
        <v>21</v>
      </c>
      <c r="D9" s="729">
        <v>1</v>
      </c>
      <c r="E9" s="730"/>
      <c r="F9" s="731"/>
    </row>
    <row r="10" spans="1:6" ht="12.75" customHeight="1" thickBot="1">
      <c r="A10" s="735" t="s">
        <v>137</v>
      </c>
      <c r="B10" s="736"/>
      <c r="C10" s="736"/>
      <c r="D10" s="737"/>
      <c r="E10" s="738"/>
      <c r="F10" s="739"/>
    </row>
    <row r="11" spans="1:6" ht="16.5" customHeight="1">
      <c r="A11" s="501"/>
      <c r="B11" s="502"/>
      <c r="C11" s="503"/>
      <c r="D11" s="504"/>
      <c r="E11" s="505"/>
      <c r="F11" s="506"/>
    </row>
    <row r="12" spans="1:6" ht="16.5" customHeight="1">
      <c r="A12" s="510"/>
      <c r="B12" s="512"/>
      <c r="C12" s="503"/>
      <c r="D12" s="504"/>
      <c r="E12" s="504"/>
      <c r="F12" s="506"/>
    </row>
    <row r="13" spans="1:6" ht="16.5" customHeight="1">
      <c r="A13" s="510"/>
      <c r="B13" s="513"/>
      <c r="C13" s="503"/>
      <c r="D13" s="504"/>
      <c r="E13" s="504"/>
      <c r="F13" s="506"/>
    </row>
    <row r="14" spans="1:6" ht="19.5" customHeight="1" thickBot="1">
      <c r="A14" s="514"/>
      <c r="B14" s="515"/>
      <c r="C14" s="516"/>
      <c r="D14" s="516"/>
      <c r="E14" s="517"/>
      <c r="F14" s="518"/>
    </row>
    <row r="15" spans="1:6" ht="12.75" customHeight="1">
      <c r="A15" s="566"/>
      <c r="B15" s="566"/>
      <c r="C15" s="35"/>
      <c r="D15" s="35"/>
      <c r="E15" s="37"/>
      <c r="F15" s="23"/>
    </row>
    <row r="16" spans="1:6" ht="12.75" customHeight="1">
      <c r="A16" s="38"/>
      <c r="B16" s="38"/>
      <c r="C16" s="35"/>
      <c r="D16" s="35"/>
      <c r="E16" s="37"/>
      <c r="F16" s="39"/>
    </row>
    <row r="17" spans="1:6" ht="12.75" customHeight="1">
      <c r="A17" s="36"/>
      <c r="C17" s="35"/>
      <c r="D17" s="35"/>
      <c r="E17" s="37"/>
      <c r="F17" s="40"/>
    </row>
    <row r="18" spans="1:6" ht="12.75" customHeight="1">
      <c r="A18" s="36"/>
      <c r="C18" s="35"/>
      <c r="D18" s="35"/>
      <c r="E18" s="37"/>
      <c r="F18" s="40"/>
    </row>
    <row r="19" spans="1:6" ht="12.75" customHeight="1">
      <c r="A19" s="36"/>
      <c r="C19" s="35"/>
      <c r="D19" s="35"/>
      <c r="E19" s="37"/>
      <c r="F19" s="40"/>
    </row>
    <row r="20" spans="1:6" ht="12.75" customHeight="1">
      <c r="A20" s="36"/>
      <c r="C20" s="35"/>
      <c r="D20" s="35"/>
      <c r="E20" s="37"/>
      <c r="F20" s="40"/>
    </row>
    <row r="21" spans="1:6" ht="12.75" customHeight="1">
      <c r="A21" s="36"/>
      <c r="C21" s="35"/>
      <c r="D21" s="35"/>
      <c r="E21" s="37"/>
      <c r="F21" s="40"/>
    </row>
    <row r="22" spans="1:6" ht="12.75" customHeight="1">
      <c r="A22" s="36"/>
      <c r="C22" s="35"/>
      <c r="D22" s="35"/>
      <c r="E22" s="37"/>
      <c r="F22" s="40"/>
    </row>
    <row r="23" spans="1:6" ht="12.75" customHeight="1">
      <c r="A23" s="36"/>
      <c r="C23" s="35"/>
      <c r="D23" s="35"/>
      <c r="E23" s="41"/>
      <c r="F23" s="42"/>
    </row>
    <row r="24" spans="1:6" ht="12.75" customHeight="1">
      <c r="A24" s="36"/>
      <c r="C24" s="35"/>
      <c r="D24" s="35"/>
      <c r="E24" s="43"/>
      <c r="F24" s="42"/>
    </row>
    <row r="25" spans="1:6" ht="12.75" customHeight="1">
      <c r="A25" s="36"/>
      <c r="C25" s="35"/>
      <c r="D25" s="35"/>
      <c r="E25" s="44"/>
      <c r="F25" s="42"/>
    </row>
    <row r="26" spans="1:6" ht="12.75" customHeight="1">
      <c r="A26" s="36"/>
      <c r="C26" s="35"/>
      <c r="D26" s="35"/>
      <c r="E26" s="37"/>
      <c r="F26" s="40"/>
    </row>
    <row r="27" spans="1:6" ht="12.75" customHeight="1">
      <c r="A27" s="36"/>
      <c r="C27" s="35"/>
      <c r="D27" s="35"/>
      <c r="E27" s="37"/>
      <c r="F27" s="40"/>
    </row>
    <row r="28" spans="1:6" ht="12.75" customHeight="1">
      <c r="A28" s="36"/>
      <c r="C28" s="35"/>
      <c r="D28" s="35"/>
      <c r="E28" s="37"/>
      <c r="F28" s="40"/>
    </row>
    <row r="29" spans="1:6" ht="12.75" customHeight="1">
      <c r="A29" s="36"/>
      <c r="C29" s="35"/>
      <c r="D29" s="35"/>
      <c r="E29" s="37"/>
      <c r="F29" s="40"/>
    </row>
    <row r="30" spans="1:6" ht="12.75" customHeight="1">
      <c r="A30" s="36"/>
      <c r="C30" s="35"/>
      <c r="D30" s="35"/>
      <c r="E30" s="37"/>
      <c r="F30" s="40"/>
    </row>
    <row r="31" spans="1:6" ht="12.75" customHeight="1">
      <c r="A31" s="36"/>
      <c r="C31" s="35"/>
      <c r="D31" s="35"/>
      <c r="E31" s="37"/>
      <c r="F31" s="40"/>
    </row>
    <row r="32" spans="1:6" ht="12.75" customHeight="1">
      <c r="A32" s="36"/>
      <c r="C32" s="35"/>
      <c r="D32" s="35"/>
      <c r="E32" s="37"/>
      <c r="F32" s="40"/>
    </row>
    <row r="33" spans="1:6" ht="12.75" customHeight="1">
      <c r="A33" s="36"/>
      <c r="C33" s="35"/>
      <c r="D33" s="35"/>
      <c r="E33" s="37"/>
      <c r="F33" s="40"/>
    </row>
    <row r="34" spans="1:6" ht="12.75" customHeight="1">
      <c r="A34" s="36"/>
      <c r="C34" s="35"/>
      <c r="D34" s="35"/>
      <c r="E34" s="37"/>
      <c r="F34" s="40"/>
    </row>
    <row r="35" spans="1:6" ht="12.75" customHeight="1">
      <c r="A35" s="36"/>
      <c r="C35" s="35"/>
      <c r="D35" s="35"/>
      <c r="E35" s="37"/>
      <c r="F35" s="40"/>
    </row>
    <row r="36" spans="1:6" ht="12.75" customHeight="1">
      <c r="A36" s="36"/>
      <c r="C36" s="35"/>
      <c r="D36" s="35"/>
      <c r="E36" s="37"/>
      <c r="F36" s="40"/>
    </row>
    <row r="37" spans="1:6" ht="12.75" customHeight="1">
      <c r="A37" s="36"/>
      <c r="C37" s="35"/>
      <c r="D37" s="35"/>
      <c r="E37" s="37"/>
      <c r="F37" s="40"/>
    </row>
    <row r="38" spans="1:6" ht="12.75" customHeight="1">
      <c r="A38" s="36"/>
      <c r="C38" s="35"/>
      <c r="D38" s="35"/>
      <c r="E38" s="37"/>
      <c r="F38" s="40"/>
    </row>
    <row r="39" spans="1:6" ht="12.75" customHeight="1">
      <c r="A39" s="36"/>
      <c r="C39" s="35"/>
      <c r="D39" s="35"/>
      <c r="E39" s="37"/>
      <c r="F39" s="40"/>
    </row>
    <row r="40" spans="1:6" ht="12.75" customHeight="1">
      <c r="A40" s="36"/>
      <c r="C40" s="35"/>
      <c r="D40" s="35"/>
      <c r="E40" s="37"/>
      <c r="F40" s="40"/>
    </row>
    <row r="41" spans="1:6" ht="12.75" customHeight="1">
      <c r="A41" s="36"/>
      <c r="C41" s="35"/>
      <c r="D41" s="35"/>
      <c r="E41" s="37"/>
      <c r="F41" s="40"/>
    </row>
    <row r="42" spans="1:6" ht="12.75" customHeight="1">
      <c r="A42" s="36"/>
      <c r="C42" s="35"/>
      <c r="D42" s="35"/>
      <c r="E42" s="37"/>
      <c r="F42" s="40"/>
    </row>
    <row r="43" spans="1:6" ht="12.75" customHeight="1">
      <c r="A43" s="36"/>
      <c r="C43" s="35"/>
      <c r="D43" s="35"/>
      <c r="E43" s="37"/>
      <c r="F43" s="40"/>
    </row>
    <row r="44" spans="1:6" ht="12.75" customHeight="1">
      <c r="A44" s="36"/>
      <c r="C44" s="35"/>
      <c r="D44" s="35"/>
      <c r="E44" s="37"/>
      <c r="F44" s="40"/>
    </row>
    <row r="45" spans="1:6" ht="12.75" customHeight="1">
      <c r="A45" s="36"/>
      <c r="C45" s="35"/>
      <c r="D45" s="35"/>
      <c r="E45" s="37"/>
      <c r="F45" s="40"/>
    </row>
    <row r="46" spans="1:6" ht="12.75" customHeight="1">
      <c r="A46" s="36"/>
      <c r="C46" s="35"/>
      <c r="D46" s="35"/>
      <c r="E46" s="37"/>
      <c r="F46" s="40"/>
    </row>
    <row r="47" spans="1:6" ht="12.75" customHeight="1">
      <c r="A47" s="36"/>
      <c r="C47" s="35"/>
      <c r="D47" s="35"/>
      <c r="E47" s="37"/>
      <c r="F47" s="40"/>
    </row>
    <row r="48" spans="1:6" ht="12.75" customHeight="1">
      <c r="A48" s="36"/>
      <c r="C48" s="35"/>
      <c r="D48" s="35"/>
      <c r="E48" s="37"/>
      <c r="F48" s="40"/>
    </row>
    <row r="49" spans="1:6" ht="12.75" customHeight="1">
      <c r="A49" s="36"/>
      <c r="C49" s="35"/>
      <c r="D49" s="35"/>
      <c r="E49" s="37"/>
      <c r="F49" s="40"/>
    </row>
    <row r="50" spans="1:6" ht="12.75" customHeight="1">
      <c r="A50" s="36"/>
      <c r="C50" s="35"/>
      <c r="D50" s="35"/>
      <c r="E50" s="37"/>
      <c r="F50" s="40"/>
    </row>
    <row r="51" spans="1:6" ht="12.75" customHeight="1">
      <c r="A51" s="36"/>
      <c r="C51" s="35"/>
      <c r="D51" s="35"/>
      <c r="E51" s="37"/>
      <c r="F51" s="40"/>
    </row>
    <row r="52" spans="1:6" ht="12.75" customHeight="1">
      <c r="A52" s="36"/>
      <c r="C52" s="35"/>
      <c r="D52" s="35"/>
      <c r="E52" s="37"/>
      <c r="F52" s="40"/>
    </row>
    <row r="53" spans="1:6" ht="12.75" customHeight="1">
      <c r="A53" s="36"/>
      <c r="C53" s="35"/>
      <c r="D53" s="35"/>
      <c r="E53" s="37"/>
      <c r="F53" s="40"/>
    </row>
    <row r="54" spans="1:6" ht="12.75" customHeight="1">
      <c r="A54" s="36"/>
      <c r="C54" s="35"/>
      <c r="D54" s="35"/>
      <c r="E54" s="37"/>
      <c r="F54" s="40"/>
    </row>
    <row r="55" spans="1:6" ht="12.75" customHeight="1">
      <c r="A55" s="36"/>
      <c r="C55" s="35"/>
      <c r="D55" s="35"/>
      <c r="E55" s="37"/>
      <c r="F55" s="40"/>
    </row>
    <row r="56" spans="1:6" ht="12.75" customHeight="1">
      <c r="A56" s="36"/>
      <c r="C56" s="35"/>
      <c r="D56" s="35"/>
      <c r="E56" s="37"/>
      <c r="F56" s="40"/>
    </row>
    <row r="57" spans="1:6" ht="12.75" customHeight="1">
      <c r="A57" s="36"/>
      <c r="C57" s="35"/>
      <c r="D57" s="35"/>
      <c r="E57" s="37"/>
      <c r="F57" s="40"/>
    </row>
    <row r="58" spans="1:6" ht="12.75" customHeight="1">
      <c r="A58" s="36"/>
      <c r="C58" s="35"/>
      <c r="D58" s="35"/>
      <c r="E58" s="37"/>
      <c r="F58" s="40"/>
    </row>
    <row r="59" spans="1:6" ht="12.75" customHeight="1">
      <c r="A59" s="36"/>
      <c r="C59" s="35"/>
      <c r="D59" s="35"/>
      <c r="E59" s="37"/>
      <c r="F59" s="40"/>
    </row>
    <row r="60" spans="1:6" ht="12.75" customHeight="1">
      <c r="A60" s="36"/>
      <c r="C60" s="35"/>
      <c r="D60" s="35"/>
      <c r="E60" s="37"/>
      <c r="F60" s="40"/>
    </row>
    <row r="61" spans="1:6" ht="12.75" customHeight="1">
      <c r="A61" s="36"/>
      <c r="C61" s="35"/>
      <c r="D61" s="35"/>
      <c r="E61" s="37"/>
      <c r="F61" s="40"/>
    </row>
    <row r="62" spans="1:6" ht="12.75" customHeight="1">
      <c r="A62" s="36"/>
      <c r="C62" s="35"/>
      <c r="D62" s="35"/>
      <c r="E62" s="37"/>
      <c r="F62" s="40"/>
    </row>
    <row r="63" spans="1:6" ht="12.75" customHeight="1">
      <c r="A63" s="36"/>
      <c r="C63" s="35"/>
      <c r="D63" s="35"/>
      <c r="E63" s="37"/>
      <c r="F63" s="40"/>
    </row>
    <row r="64" spans="1:6" ht="12.75" customHeight="1">
      <c r="A64" s="36"/>
      <c r="C64" s="35"/>
      <c r="D64" s="35"/>
      <c r="E64" s="37"/>
      <c r="F64" s="40"/>
    </row>
    <row r="65" spans="1:6" ht="12.75" customHeight="1">
      <c r="A65" s="36"/>
      <c r="C65" s="35"/>
      <c r="D65" s="35"/>
      <c r="E65" s="37"/>
      <c r="F65" s="40"/>
    </row>
    <row r="66" spans="1:6" ht="12.75" customHeight="1">
      <c r="A66" s="36"/>
      <c r="C66" s="35"/>
      <c r="D66" s="35"/>
      <c r="E66" s="37"/>
      <c r="F66" s="40"/>
    </row>
    <row r="67" spans="1:6" ht="12.75" customHeight="1">
      <c r="A67" s="36"/>
      <c r="C67" s="35"/>
      <c r="D67" s="35"/>
      <c r="E67" s="37"/>
      <c r="F67" s="40"/>
    </row>
    <row r="68" spans="1:6" ht="12.75" customHeight="1">
      <c r="A68" s="36"/>
      <c r="C68" s="35"/>
      <c r="D68" s="35"/>
      <c r="E68" s="37"/>
      <c r="F68" s="40"/>
    </row>
    <row r="69" spans="1:6" ht="12.75" customHeight="1">
      <c r="A69" s="36"/>
      <c r="C69" s="35"/>
      <c r="D69" s="35"/>
      <c r="E69" s="37"/>
      <c r="F69" s="40"/>
    </row>
    <row r="70" spans="1:6" ht="12.75" customHeight="1">
      <c r="A70" s="36"/>
      <c r="C70" s="35"/>
      <c r="D70" s="35"/>
      <c r="E70" s="37"/>
      <c r="F70" s="40"/>
    </row>
    <row r="71" spans="1:6" ht="12.75" customHeight="1">
      <c r="A71" s="36"/>
      <c r="C71" s="35"/>
      <c r="D71" s="35"/>
      <c r="E71" s="37"/>
      <c r="F71" s="40"/>
    </row>
    <row r="72" spans="1:6" ht="12.75" customHeight="1">
      <c r="A72" s="36"/>
      <c r="C72" s="35"/>
      <c r="D72" s="35"/>
      <c r="E72" s="37"/>
      <c r="F72" s="40"/>
    </row>
    <row r="73" spans="1:6" ht="12.75" customHeight="1">
      <c r="A73" s="36"/>
      <c r="C73" s="35"/>
      <c r="D73" s="35"/>
      <c r="E73" s="37"/>
      <c r="F73" s="40"/>
    </row>
    <row r="74" spans="1:6" ht="12.75" customHeight="1">
      <c r="A74" s="36"/>
      <c r="C74" s="35"/>
      <c r="D74" s="35"/>
      <c r="E74" s="37"/>
      <c r="F74" s="40"/>
    </row>
    <row r="75" spans="1:6" ht="12.75" customHeight="1">
      <c r="A75" s="36"/>
      <c r="C75" s="35"/>
      <c r="D75" s="35"/>
      <c r="E75" s="37"/>
      <c r="F75" s="40"/>
    </row>
    <row r="76" spans="1:6" ht="12.75" customHeight="1">
      <c r="A76" s="36"/>
      <c r="C76" s="35"/>
      <c r="D76" s="35"/>
      <c r="E76" s="37"/>
      <c r="F76" s="40"/>
    </row>
    <row r="77" spans="1:6" ht="12.75" customHeight="1">
      <c r="A77" s="36"/>
      <c r="C77" s="35"/>
      <c r="D77" s="35"/>
      <c r="E77" s="37"/>
      <c r="F77" s="40"/>
    </row>
    <row r="78" spans="1:6" ht="12.75" customHeight="1">
      <c r="A78" s="36"/>
      <c r="C78" s="35"/>
      <c r="D78" s="35"/>
      <c r="E78" s="37"/>
      <c r="F78" s="40"/>
    </row>
    <row r="79" spans="1:6" ht="12.75" customHeight="1">
      <c r="A79" s="36"/>
      <c r="C79" s="35"/>
      <c r="D79" s="35"/>
      <c r="E79" s="37"/>
      <c r="F79" s="40"/>
    </row>
    <row r="80" spans="1:6" ht="12.75" customHeight="1">
      <c r="A80" s="36"/>
      <c r="C80" s="35"/>
      <c r="D80" s="35"/>
      <c r="E80" s="37"/>
      <c r="F80" s="40"/>
    </row>
    <row r="81" spans="1:6" ht="12.75" customHeight="1">
      <c r="A81" s="36"/>
      <c r="C81" s="35"/>
      <c r="D81" s="35"/>
      <c r="E81" s="37"/>
      <c r="F81" s="40"/>
    </row>
    <row r="82" spans="1:6" ht="12.75" customHeight="1">
      <c r="A82" s="36"/>
      <c r="C82" s="35"/>
      <c r="D82" s="35"/>
      <c r="E82" s="37"/>
      <c r="F82" s="40"/>
    </row>
    <row r="83" spans="1:6" ht="12.75" customHeight="1">
      <c r="A83" s="36"/>
      <c r="C83" s="35"/>
      <c r="D83" s="35"/>
      <c r="E83" s="37"/>
      <c r="F83" s="40"/>
    </row>
    <row r="84" spans="1:6" ht="12.75" customHeight="1">
      <c r="A84" s="36"/>
      <c r="C84" s="35"/>
      <c r="D84" s="35"/>
      <c r="E84" s="37"/>
      <c r="F84" s="40"/>
    </row>
    <row r="85" spans="1:6" ht="12.75" customHeight="1">
      <c r="A85" s="36"/>
      <c r="C85" s="35"/>
      <c r="D85" s="35"/>
      <c r="E85" s="37"/>
      <c r="F85" s="40"/>
    </row>
    <row r="86" spans="1:6" ht="12.75" customHeight="1">
      <c r="A86" s="36"/>
      <c r="C86" s="35"/>
      <c r="D86" s="35"/>
      <c r="E86" s="37"/>
      <c r="F86" s="40"/>
    </row>
    <row r="87" spans="1:6" ht="12.75" customHeight="1">
      <c r="A87" s="36"/>
      <c r="C87" s="35"/>
      <c r="D87" s="35"/>
      <c r="E87" s="37"/>
      <c r="F87" s="40"/>
    </row>
    <row r="88" spans="1:6" ht="12.75" customHeight="1">
      <c r="A88" s="36"/>
      <c r="C88" s="35"/>
      <c r="D88" s="35"/>
      <c r="E88" s="37"/>
      <c r="F88" s="40"/>
    </row>
    <row r="89" spans="1:6" ht="12.75" customHeight="1">
      <c r="A89" s="36"/>
      <c r="C89" s="35"/>
      <c r="D89" s="35"/>
      <c r="E89" s="37"/>
      <c r="F89" s="40"/>
    </row>
    <row r="90" spans="1:6" ht="12.75" customHeight="1">
      <c r="A90" s="36"/>
      <c r="C90" s="35"/>
      <c r="D90" s="35"/>
      <c r="E90" s="37"/>
      <c r="F90" s="40"/>
    </row>
    <row r="91" spans="1:6" ht="12.75" customHeight="1">
      <c r="A91" s="36"/>
      <c r="C91" s="35"/>
      <c r="D91" s="35"/>
      <c r="E91" s="37"/>
      <c r="F91" s="40"/>
    </row>
    <row r="92" spans="1:6" ht="12.75" customHeight="1">
      <c r="A92" s="36"/>
      <c r="C92" s="35"/>
      <c r="D92" s="35"/>
      <c r="E92" s="37"/>
      <c r="F92" s="40"/>
    </row>
    <row r="93" spans="1:6" ht="12.75" customHeight="1">
      <c r="A93" s="36"/>
      <c r="C93" s="35"/>
      <c r="D93" s="35"/>
      <c r="E93" s="37"/>
      <c r="F93" s="40"/>
    </row>
    <row r="94" spans="1:6" ht="12.75" customHeight="1">
      <c r="A94" s="36"/>
      <c r="C94" s="35"/>
      <c r="D94" s="35"/>
      <c r="E94" s="37"/>
      <c r="F94" s="40"/>
    </row>
    <row r="95" spans="1:6" ht="12.75" customHeight="1">
      <c r="A95" s="36"/>
      <c r="C95" s="35"/>
      <c r="D95" s="35"/>
      <c r="E95" s="37"/>
      <c r="F95" s="40"/>
    </row>
    <row r="96" spans="1:6" ht="12.75" customHeight="1">
      <c r="A96" s="36"/>
      <c r="C96" s="35"/>
      <c r="D96" s="35"/>
      <c r="E96" s="37"/>
      <c r="F96" s="40"/>
    </row>
    <row r="97" spans="1:6" ht="12.75" customHeight="1">
      <c r="A97" s="36"/>
      <c r="C97" s="35"/>
      <c r="D97" s="35"/>
      <c r="E97" s="37"/>
      <c r="F97" s="40"/>
    </row>
    <row r="98" spans="1:6" ht="12.75" customHeight="1">
      <c r="A98" s="36"/>
      <c r="C98" s="35"/>
      <c r="D98" s="35"/>
      <c r="E98" s="37"/>
      <c r="F98" s="40"/>
    </row>
    <row r="99" spans="1:6" ht="12.75" customHeight="1">
      <c r="A99" s="36"/>
      <c r="C99" s="35"/>
      <c r="D99" s="35"/>
      <c r="E99" s="37"/>
      <c r="F99" s="40"/>
    </row>
    <row r="100" spans="1:6" ht="12.75" customHeight="1">
      <c r="A100" s="36"/>
      <c r="C100" s="35"/>
      <c r="D100" s="35"/>
      <c r="E100" s="37"/>
      <c r="F100" s="40"/>
    </row>
    <row r="101" spans="1:6" ht="12.75" customHeight="1">
      <c r="A101" s="36"/>
      <c r="C101" s="35"/>
      <c r="D101" s="35"/>
      <c r="E101" s="37"/>
      <c r="F101" s="40"/>
    </row>
    <row r="102" spans="1:6" ht="12.75" customHeight="1">
      <c r="A102" s="36"/>
      <c r="C102" s="35"/>
      <c r="D102" s="35"/>
      <c r="E102" s="37"/>
      <c r="F102" s="40"/>
    </row>
    <row r="103" spans="1:6" ht="12.75" customHeight="1">
      <c r="A103" s="36"/>
      <c r="C103" s="35"/>
      <c r="D103" s="35"/>
      <c r="E103" s="37"/>
      <c r="F103" s="40"/>
    </row>
    <row r="104" spans="1:6" ht="12.75" customHeight="1">
      <c r="A104" s="36"/>
      <c r="C104" s="35"/>
      <c r="D104" s="35"/>
      <c r="E104" s="37"/>
      <c r="F104" s="40"/>
    </row>
    <row r="105" spans="1:6" ht="12.75" customHeight="1">
      <c r="A105" s="36"/>
      <c r="C105" s="35"/>
      <c r="D105" s="35"/>
      <c r="E105" s="37"/>
      <c r="F105" s="40"/>
    </row>
    <row r="106" spans="1:6" ht="12.75" customHeight="1">
      <c r="A106" s="36"/>
      <c r="C106" s="35"/>
      <c r="D106" s="35"/>
      <c r="E106" s="37"/>
      <c r="F106" s="40"/>
    </row>
    <row r="107" spans="1:6" ht="12.75" customHeight="1">
      <c r="A107" s="36"/>
      <c r="C107" s="35"/>
      <c r="D107" s="35"/>
      <c r="E107" s="37"/>
      <c r="F107" s="40"/>
    </row>
    <row r="108" spans="1:6" ht="12.75" customHeight="1">
      <c r="A108" s="36"/>
      <c r="C108" s="35"/>
      <c r="D108" s="35"/>
      <c r="E108" s="37"/>
      <c r="F108" s="40"/>
    </row>
    <row r="109" spans="1:6" ht="12.75" customHeight="1">
      <c r="A109" s="36"/>
      <c r="C109" s="35"/>
      <c r="D109" s="35"/>
      <c r="E109" s="37"/>
      <c r="F109" s="40"/>
    </row>
    <row r="110" spans="1:6" ht="12.75" customHeight="1">
      <c r="A110" s="36"/>
      <c r="C110" s="35"/>
      <c r="D110" s="35"/>
      <c r="E110" s="37"/>
      <c r="F110" s="40"/>
    </row>
    <row r="111" spans="1:6" ht="12.75" customHeight="1">
      <c r="A111" s="36"/>
      <c r="C111" s="35"/>
      <c r="D111" s="35"/>
      <c r="E111" s="37"/>
      <c r="F111" s="40"/>
    </row>
    <row r="112" spans="1:6" ht="12.75" customHeight="1">
      <c r="A112" s="36"/>
      <c r="C112" s="35"/>
      <c r="D112" s="35"/>
      <c r="E112" s="37"/>
      <c r="F112" s="40"/>
    </row>
    <row r="113" spans="1:6" ht="12.75" customHeight="1">
      <c r="A113" s="36"/>
      <c r="C113" s="35"/>
      <c r="D113" s="35"/>
      <c r="E113" s="37"/>
      <c r="F113" s="40"/>
    </row>
    <row r="114" spans="1:6" ht="12.75" customHeight="1">
      <c r="A114" s="36"/>
      <c r="C114" s="35"/>
      <c r="D114" s="35"/>
      <c r="E114" s="37"/>
      <c r="F114" s="40"/>
    </row>
    <row r="115" spans="1:6" ht="12.75" customHeight="1">
      <c r="A115" s="36"/>
      <c r="C115" s="35"/>
      <c r="D115" s="35"/>
      <c r="E115" s="37"/>
      <c r="F115" s="40"/>
    </row>
    <row r="116" spans="1:6" ht="12.75" customHeight="1">
      <c r="A116" s="36"/>
      <c r="C116" s="35"/>
      <c r="D116" s="35"/>
      <c r="E116" s="37"/>
      <c r="F116" s="40"/>
    </row>
    <row r="117" spans="1:6" ht="12.75" customHeight="1">
      <c r="A117" s="36"/>
      <c r="C117" s="35"/>
      <c r="D117" s="35"/>
      <c r="E117" s="37"/>
      <c r="F117" s="40"/>
    </row>
    <row r="118" spans="1:6" ht="12.75" customHeight="1">
      <c r="A118" s="36"/>
      <c r="C118" s="35"/>
      <c r="D118" s="35"/>
      <c r="E118" s="37"/>
      <c r="F118" s="40"/>
    </row>
    <row r="119" spans="1:6" ht="12.75" customHeight="1">
      <c r="A119" s="36"/>
      <c r="C119" s="35"/>
      <c r="D119" s="35"/>
      <c r="E119" s="37"/>
      <c r="F119" s="40"/>
    </row>
    <row r="120" spans="1:6" ht="12.75" customHeight="1">
      <c r="A120" s="36"/>
      <c r="C120" s="35"/>
      <c r="D120" s="35"/>
      <c r="E120" s="37"/>
      <c r="F120" s="40"/>
    </row>
    <row r="121" spans="1:6" ht="12.75" customHeight="1">
      <c r="A121" s="36"/>
      <c r="C121" s="35"/>
      <c r="D121" s="35"/>
      <c r="E121" s="37"/>
      <c r="F121" s="40"/>
    </row>
    <row r="122" spans="1:6" ht="12.75" customHeight="1">
      <c r="A122" s="36"/>
      <c r="C122" s="35"/>
      <c r="D122" s="35"/>
      <c r="E122" s="37"/>
      <c r="F122" s="40"/>
    </row>
    <row r="123" spans="1:6" ht="12.75" customHeight="1">
      <c r="A123" s="36"/>
      <c r="C123" s="35"/>
      <c r="D123" s="35"/>
      <c r="E123" s="37"/>
      <c r="F123" s="40"/>
    </row>
    <row r="124" spans="1:6" ht="12.75" customHeight="1">
      <c r="A124" s="36"/>
      <c r="C124" s="35"/>
      <c r="D124" s="35"/>
      <c r="E124" s="37"/>
      <c r="F124" s="40"/>
    </row>
    <row r="125" spans="1:6" ht="12.75" customHeight="1">
      <c r="A125" s="36"/>
      <c r="C125" s="35"/>
      <c r="D125" s="35"/>
      <c r="E125" s="37"/>
      <c r="F125" s="40"/>
    </row>
    <row r="126" spans="1:6" ht="12.75" customHeight="1">
      <c r="A126" s="36"/>
      <c r="C126" s="35"/>
      <c r="D126" s="35"/>
      <c r="E126" s="37"/>
      <c r="F126" s="40"/>
    </row>
    <row r="127" spans="1:6" ht="12.75" customHeight="1">
      <c r="A127" s="36"/>
      <c r="C127" s="35"/>
      <c r="D127" s="35"/>
      <c r="E127" s="37"/>
      <c r="F127" s="40"/>
    </row>
    <row r="128" spans="1:6" ht="12.75" customHeight="1">
      <c r="A128" s="36"/>
      <c r="C128" s="35"/>
      <c r="D128" s="35"/>
      <c r="E128" s="37"/>
      <c r="F128" s="40"/>
    </row>
    <row r="129" spans="1:6" ht="12.75" customHeight="1">
      <c r="A129" s="36"/>
      <c r="C129" s="35"/>
      <c r="D129" s="35"/>
      <c r="E129" s="37"/>
      <c r="F129" s="40"/>
    </row>
    <row r="130" spans="1:6" ht="12.75" customHeight="1">
      <c r="A130" s="36"/>
      <c r="C130" s="35"/>
      <c r="D130" s="35"/>
      <c r="E130" s="37"/>
      <c r="F130" s="40"/>
    </row>
    <row r="131" spans="1:6" ht="12.75" customHeight="1">
      <c r="A131" s="36"/>
      <c r="C131" s="35"/>
      <c r="D131" s="35"/>
      <c r="E131" s="37"/>
      <c r="F131" s="40"/>
    </row>
    <row r="132" spans="1:6" ht="12.75" customHeight="1">
      <c r="A132" s="36"/>
      <c r="C132" s="35"/>
      <c r="D132" s="35"/>
      <c r="E132" s="37"/>
      <c r="F132" s="40"/>
    </row>
    <row r="133" spans="1:6" ht="12.75" customHeight="1">
      <c r="A133" s="36"/>
      <c r="C133" s="35"/>
      <c r="D133" s="35"/>
      <c r="E133" s="37"/>
      <c r="F133" s="40"/>
    </row>
    <row r="134" spans="1:6" ht="12.75" customHeight="1">
      <c r="A134" s="36"/>
      <c r="C134" s="35"/>
      <c r="D134" s="35"/>
      <c r="E134" s="37"/>
      <c r="F134" s="40"/>
    </row>
    <row r="135" spans="1:6" ht="12.75" customHeight="1">
      <c r="A135" s="36"/>
      <c r="C135" s="35"/>
      <c r="D135" s="35"/>
      <c r="E135" s="37"/>
      <c r="F135" s="40"/>
    </row>
    <row r="136" spans="1:6" ht="12.75" customHeight="1">
      <c r="A136" s="36"/>
      <c r="C136" s="35"/>
      <c r="D136" s="35"/>
      <c r="E136" s="37"/>
      <c r="F136" s="40"/>
    </row>
    <row r="137" spans="1:6" ht="12.75" customHeight="1">
      <c r="A137" s="36"/>
      <c r="C137" s="35"/>
      <c r="D137" s="35"/>
      <c r="E137" s="37"/>
      <c r="F137" s="40"/>
    </row>
    <row r="138" spans="1:6" ht="12.75" customHeight="1">
      <c r="A138" s="36"/>
      <c r="C138" s="35"/>
      <c r="D138" s="35"/>
      <c r="E138" s="37"/>
      <c r="F138" s="40"/>
    </row>
    <row r="139" spans="1:6" ht="12.75" customHeight="1">
      <c r="A139" s="36"/>
      <c r="C139" s="35"/>
      <c r="D139" s="35"/>
      <c r="E139" s="37"/>
      <c r="F139" s="40"/>
    </row>
    <row r="140" spans="1:6" ht="12.75" customHeight="1">
      <c r="A140" s="36"/>
      <c r="C140" s="35"/>
      <c r="D140" s="35"/>
      <c r="E140" s="37"/>
      <c r="F140" s="40"/>
    </row>
    <row r="141" spans="1:6" ht="12.75" customHeight="1">
      <c r="A141" s="36"/>
      <c r="C141" s="35"/>
      <c r="D141" s="35"/>
      <c r="E141" s="37"/>
      <c r="F141" s="40"/>
    </row>
    <row r="142" spans="1:6" ht="12.75" customHeight="1">
      <c r="A142" s="36"/>
      <c r="C142" s="35"/>
      <c r="D142" s="35"/>
      <c r="E142" s="37"/>
      <c r="F142" s="40"/>
    </row>
    <row r="143" spans="1:6" ht="12.75" customHeight="1">
      <c r="A143" s="36"/>
      <c r="C143" s="35"/>
      <c r="D143" s="35"/>
      <c r="E143" s="37"/>
      <c r="F143" s="40"/>
    </row>
    <row r="144" spans="1:6" ht="12.75" customHeight="1">
      <c r="A144" s="36"/>
      <c r="C144" s="35"/>
      <c r="D144" s="35"/>
      <c r="E144" s="37"/>
      <c r="F144" s="40"/>
    </row>
    <row r="145" spans="1:6" ht="12.75" customHeight="1">
      <c r="A145" s="36"/>
      <c r="C145" s="35"/>
      <c r="D145" s="35"/>
      <c r="E145" s="37"/>
      <c r="F145" s="40"/>
    </row>
    <row r="146" spans="1:6" ht="12.75" customHeight="1">
      <c r="A146" s="36"/>
      <c r="C146" s="35"/>
      <c r="D146" s="35"/>
      <c r="E146" s="37"/>
      <c r="F146" s="40"/>
    </row>
    <row r="147" spans="1:6" ht="12.75" customHeight="1">
      <c r="A147" s="36"/>
      <c r="C147" s="35"/>
      <c r="D147" s="35"/>
      <c r="E147" s="37"/>
      <c r="F147" s="40"/>
    </row>
    <row r="148" spans="1:6" ht="12.75" customHeight="1">
      <c r="A148" s="36"/>
      <c r="C148" s="35"/>
      <c r="D148" s="35"/>
      <c r="E148" s="37"/>
      <c r="F148" s="40"/>
    </row>
    <row r="149" spans="1:6" ht="12.75" customHeight="1">
      <c r="A149" s="36"/>
      <c r="C149" s="35"/>
      <c r="D149" s="35"/>
      <c r="E149" s="37"/>
      <c r="F149" s="40"/>
    </row>
    <row r="150" spans="1:6" ht="12.75" customHeight="1">
      <c r="A150" s="36"/>
      <c r="C150" s="35"/>
      <c r="D150" s="35"/>
      <c r="E150" s="37"/>
      <c r="F150" s="40"/>
    </row>
    <row r="151" spans="1:6" ht="12.75" customHeight="1">
      <c r="A151" s="36"/>
      <c r="C151" s="35"/>
      <c r="D151" s="35"/>
      <c r="E151" s="37"/>
      <c r="F151" s="40"/>
    </row>
    <row r="152" spans="1:6" ht="12.75" customHeight="1">
      <c r="A152" s="36"/>
      <c r="C152" s="35"/>
      <c r="D152" s="35"/>
      <c r="E152" s="37"/>
      <c r="F152" s="40"/>
    </row>
    <row r="153" spans="1:6" ht="12.75" customHeight="1">
      <c r="A153" s="36"/>
      <c r="C153" s="35"/>
      <c r="D153" s="35"/>
      <c r="E153" s="37"/>
      <c r="F153" s="40"/>
    </row>
    <row r="154" spans="1:6" ht="12.75" customHeight="1">
      <c r="A154" s="36"/>
      <c r="C154" s="35"/>
      <c r="D154" s="35"/>
      <c r="E154" s="37"/>
      <c r="F154" s="40"/>
    </row>
    <row r="155" spans="1:6" ht="12.75" customHeight="1">
      <c r="A155" s="36"/>
      <c r="C155" s="35"/>
      <c r="D155" s="35"/>
      <c r="E155" s="37"/>
      <c r="F155" s="40"/>
    </row>
    <row r="156" spans="1:6" ht="12.75" customHeight="1">
      <c r="A156" s="36"/>
      <c r="C156" s="35"/>
      <c r="D156" s="35"/>
      <c r="E156" s="37"/>
      <c r="F156" s="40"/>
    </row>
    <row r="157" spans="1:6" ht="12.75" customHeight="1">
      <c r="A157" s="36"/>
      <c r="C157" s="35"/>
      <c r="D157" s="35"/>
      <c r="E157" s="37"/>
      <c r="F157" s="40"/>
    </row>
    <row r="158" spans="1:6" ht="12.75" customHeight="1">
      <c r="A158" s="36"/>
      <c r="C158" s="35"/>
      <c r="D158" s="35"/>
      <c r="E158" s="37"/>
      <c r="F158" s="40"/>
    </row>
    <row r="159" spans="1:6" ht="12.75" customHeight="1">
      <c r="A159" s="36"/>
      <c r="C159" s="35"/>
      <c r="D159" s="35"/>
      <c r="E159" s="37"/>
      <c r="F159" s="40"/>
    </row>
    <row r="160" spans="1:6" ht="12.75" customHeight="1">
      <c r="A160" s="36"/>
      <c r="C160" s="35"/>
      <c r="D160" s="35"/>
      <c r="E160" s="37"/>
      <c r="F160" s="40"/>
    </row>
    <row r="161" spans="1:6" ht="12.75" customHeight="1">
      <c r="A161" s="36"/>
      <c r="C161" s="35"/>
      <c r="D161" s="35"/>
      <c r="E161" s="37"/>
      <c r="F161" s="40"/>
    </row>
    <row r="162" spans="1:6" ht="12.75" customHeight="1">
      <c r="A162" s="36"/>
      <c r="C162" s="35"/>
      <c r="D162" s="35"/>
      <c r="E162" s="37"/>
      <c r="F162" s="40"/>
    </row>
    <row r="163" spans="1:6" ht="12.75" customHeight="1">
      <c r="A163" s="36"/>
      <c r="C163" s="35"/>
      <c r="D163" s="35"/>
      <c r="E163" s="37"/>
      <c r="F163" s="40"/>
    </row>
    <row r="164" spans="1:6" ht="12.75" customHeight="1">
      <c r="A164" s="36"/>
      <c r="C164" s="35"/>
      <c r="D164" s="35"/>
      <c r="E164" s="37"/>
      <c r="F164" s="40"/>
    </row>
    <row r="165" spans="1:6" ht="12.75" customHeight="1">
      <c r="A165" s="36"/>
      <c r="C165" s="35"/>
      <c r="D165" s="35"/>
      <c r="E165" s="37"/>
      <c r="F165" s="40"/>
    </row>
    <row r="166" spans="1:6" ht="12.75" customHeight="1">
      <c r="A166" s="36"/>
      <c r="C166" s="35"/>
      <c r="D166" s="35"/>
      <c r="E166" s="37"/>
      <c r="F166" s="40"/>
    </row>
    <row r="167" spans="1:6" ht="12.75" customHeight="1">
      <c r="A167" s="36"/>
      <c r="C167" s="35"/>
      <c r="D167" s="35"/>
      <c r="E167" s="37"/>
      <c r="F167" s="40"/>
    </row>
    <row r="168" spans="1:6" ht="12.75" customHeight="1">
      <c r="A168" s="36"/>
      <c r="C168" s="35"/>
      <c r="D168" s="35"/>
      <c r="E168" s="37"/>
      <c r="F168" s="40"/>
    </row>
    <row r="169" spans="1:6" ht="12.75" customHeight="1">
      <c r="A169" s="36"/>
      <c r="C169" s="35"/>
      <c r="D169" s="35"/>
      <c r="E169" s="37"/>
      <c r="F169" s="40"/>
    </row>
    <row r="170" spans="1:6" ht="12.75" customHeight="1">
      <c r="A170" s="36"/>
      <c r="C170" s="35"/>
      <c r="D170" s="35"/>
      <c r="E170" s="37"/>
      <c r="F170" s="40"/>
    </row>
    <row r="171" spans="1:6" ht="12.75" customHeight="1">
      <c r="A171" s="36"/>
      <c r="C171" s="35"/>
      <c r="D171" s="35"/>
      <c r="E171" s="37"/>
      <c r="F171" s="40"/>
    </row>
    <row r="172" spans="1:6" ht="12.75" customHeight="1">
      <c r="A172" s="36"/>
      <c r="C172" s="35"/>
      <c r="D172" s="35"/>
      <c r="E172" s="37"/>
      <c r="F172" s="40"/>
    </row>
    <row r="173" spans="1:6" ht="12.75" customHeight="1">
      <c r="A173" s="36"/>
      <c r="C173" s="35"/>
      <c r="D173" s="35"/>
      <c r="E173" s="37"/>
      <c r="F173" s="40"/>
    </row>
    <row r="174" spans="1:6" ht="12.75" customHeight="1">
      <c r="A174" s="36"/>
      <c r="C174" s="35"/>
      <c r="D174" s="35"/>
      <c r="E174" s="37"/>
      <c r="F174" s="40"/>
    </row>
    <row r="175" spans="1:6" ht="12.75" customHeight="1">
      <c r="A175" s="36"/>
      <c r="C175" s="35"/>
      <c r="D175" s="35"/>
      <c r="E175" s="37"/>
      <c r="F175" s="40"/>
    </row>
    <row r="176" spans="1:6" ht="12.75" customHeight="1">
      <c r="A176" s="36"/>
      <c r="C176" s="35"/>
      <c r="D176" s="35"/>
      <c r="E176" s="37"/>
      <c r="F176" s="40"/>
    </row>
    <row r="177" spans="1:6" ht="12.75" customHeight="1">
      <c r="A177" s="36"/>
      <c r="C177" s="35"/>
      <c r="D177" s="35"/>
      <c r="E177" s="37"/>
      <c r="F177" s="40"/>
    </row>
    <row r="178" spans="1:6" ht="12.75" customHeight="1">
      <c r="A178" s="36"/>
      <c r="C178" s="35"/>
      <c r="D178" s="35"/>
      <c r="E178" s="37"/>
      <c r="F178" s="40"/>
    </row>
    <row r="179" spans="1:6" ht="12.75" customHeight="1">
      <c r="A179" s="36"/>
      <c r="C179" s="35"/>
      <c r="D179" s="35"/>
      <c r="E179" s="37"/>
      <c r="F179" s="40"/>
    </row>
    <row r="180" spans="1:6" ht="12.75" customHeight="1">
      <c r="A180" s="36"/>
      <c r="C180" s="35"/>
      <c r="D180" s="35"/>
      <c r="E180" s="37"/>
      <c r="F180" s="40"/>
    </row>
    <row r="181" spans="1:6" ht="12.75" customHeight="1">
      <c r="A181" s="36"/>
      <c r="C181" s="35"/>
      <c r="D181" s="35"/>
      <c r="E181" s="37"/>
      <c r="F181" s="40"/>
    </row>
    <row r="182" spans="1:6" ht="12.75" customHeight="1">
      <c r="A182" s="36"/>
      <c r="C182" s="35"/>
      <c r="D182" s="35"/>
      <c r="E182" s="37"/>
      <c r="F182" s="40"/>
    </row>
    <row r="183" spans="1:6" ht="12.75" customHeight="1">
      <c r="A183" s="36"/>
      <c r="C183" s="35"/>
      <c r="D183" s="35"/>
      <c r="E183" s="37"/>
      <c r="F183" s="40"/>
    </row>
    <row r="184" spans="1:6" ht="12.75" customHeight="1">
      <c r="A184" s="36"/>
      <c r="C184" s="35"/>
      <c r="D184" s="35"/>
      <c r="E184" s="37"/>
      <c r="F184" s="40"/>
    </row>
    <row r="185" spans="1:6" ht="12.75" customHeight="1">
      <c r="A185" s="36"/>
      <c r="C185" s="35"/>
      <c r="D185" s="35"/>
      <c r="E185" s="37"/>
      <c r="F185" s="40"/>
    </row>
    <row r="186" spans="1:6" ht="12.75" customHeight="1">
      <c r="A186" s="36"/>
      <c r="C186" s="35"/>
      <c r="D186" s="35"/>
      <c r="E186" s="37"/>
      <c r="F186" s="40"/>
    </row>
    <row r="187" spans="1:6" ht="12.75" customHeight="1">
      <c r="A187" s="36"/>
      <c r="C187" s="35"/>
      <c r="D187" s="35"/>
      <c r="E187" s="37"/>
      <c r="F187" s="40"/>
    </row>
    <row r="188" spans="1:6" ht="12.75" customHeight="1">
      <c r="A188" s="36"/>
      <c r="C188" s="35"/>
      <c r="D188" s="35"/>
      <c r="E188" s="37"/>
      <c r="F188" s="40"/>
    </row>
    <row r="189" spans="1:6" ht="12.75" customHeight="1">
      <c r="A189" s="36"/>
      <c r="C189" s="35"/>
      <c r="D189" s="35"/>
      <c r="E189" s="37"/>
      <c r="F189" s="40"/>
    </row>
    <row r="190" spans="1:6" ht="12.75" customHeight="1">
      <c r="A190" s="36"/>
      <c r="C190" s="35"/>
      <c r="D190" s="35"/>
      <c r="E190" s="37"/>
      <c r="F190" s="40"/>
    </row>
    <row r="191" spans="1:6" ht="12.75" customHeight="1">
      <c r="A191" s="36"/>
      <c r="C191" s="35"/>
      <c r="D191" s="35"/>
      <c r="E191" s="37"/>
      <c r="F191" s="40"/>
    </row>
    <row r="192" spans="1:6" ht="12.75" customHeight="1">
      <c r="A192" s="36"/>
      <c r="C192" s="35"/>
      <c r="D192" s="35"/>
      <c r="E192" s="37"/>
      <c r="F192" s="40"/>
    </row>
    <row r="193" spans="1:6" ht="12.75" customHeight="1">
      <c r="A193" s="36"/>
      <c r="C193" s="35"/>
      <c r="D193" s="35"/>
      <c r="E193" s="37"/>
      <c r="F193" s="40"/>
    </row>
    <row r="194" spans="1:6" ht="12.75" customHeight="1">
      <c r="A194" s="36"/>
      <c r="C194" s="35"/>
      <c r="D194" s="35"/>
      <c r="E194" s="37"/>
      <c r="F194" s="40"/>
    </row>
    <row r="195" spans="1:6" ht="12.75" customHeight="1">
      <c r="A195" s="36"/>
      <c r="C195" s="35"/>
      <c r="D195" s="35"/>
      <c r="E195" s="37"/>
      <c r="F195" s="40"/>
    </row>
    <row r="196" spans="1:6" ht="12.75" customHeight="1">
      <c r="A196" s="36"/>
      <c r="C196" s="35"/>
      <c r="D196" s="35"/>
      <c r="E196" s="37"/>
      <c r="F196" s="40"/>
    </row>
    <row r="197" spans="1:6" ht="12.75" customHeight="1">
      <c r="A197" s="36"/>
      <c r="C197" s="35"/>
      <c r="D197" s="35"/>
      <c r="E197" s="37"/>
      <c r="F197" s="40"/>
    </row>
    <row r="198" spans="1:6" ht="12.75" customHeight="1">
      <c r="A198" s="36"/>
      <c r="C198" s="35"/>
      <c r="D198" s="35"/>
      <c r="E198" s="37"/>
      <c r="F198" s="40"/>
    </row>
    <row r="199" spans="1:6" ht="12.75" customHeight="1">
      <c r="A199" s="36"/>
      <c r="C199" s="35"/>
      <c r="D199" s="35"/>
      <c r="E199" s="37"/>
      <c r="F199" s="40"/>
    </row>
    <row r="200" spans="1:6" ht="12.75" customHeight="1">
      <c r="A200" s="36"/>
      <c r="C200" s="35"/>
      <c r="D200" s="35"/>
      <c r="E200" s="37"/>
      <c r="F200" s="40"/>
    </row>
    <row r="201" spans="1:6" ht="12.75" customHeight="1">
      <c r="A201" s="36"/>
      <c r="C201" s="35"/>
      <c r="D201" s="35"/>
      <c r="E201" s="37"/>
      <c r="F201" s="40"/>
    </row>
    <row r="202" spans="1:6" ht="12.75" customHeight="1">
      <c r="A202" s="36"/>
      <c r="C202" s="35"/>
      <c r="D202" s="35"/>
      <c r="E202" s="37"/>
      <c r="F202" s="40"/>
    </row>
    <row r="203" spans="1:6" ht="12.75" customHeight="1">
      <c r="A203" s="36"/>
      <c r="C203" s="35"/>
      <c r="D203" s="35"/>
      <c r="E203" s="37"/>
      <c r="F203" s="40"/>
    </row>
    <row r="204" spans="1:6" ht="12.75" customHeight="1">
      <c r="A204" s="36"/>
      <c r="C204" s="35"/>
      <c r="D204" s="35"/>
      <c r="E204" s="37"/>
      <c r="F204" s="40"/>
    </row>
    <row r="205" spans="1:6" ht="12.75" customHeight="1">
      <c r="A205" s="36"/>
      <c r="C205" s="35"/>
      <c r="D205" s="35"/>
      <c r="E205" s="37"/>
      <c r="F205" s="40"/>
    </row>
    <row r="206" spans="1:6" ht="12.75" customHeight="1">
      <c r="A206" s="36"/>
      <c r="C206" s="35"/>
      <c r="D206" s="35"/>
      <c r="E206" s="37"/>
      <c r="F206" s="40"/>
    </row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 thickBot="1"/>
  </sheetData>
  <mergeCells count="7">
    <mergeCell ref="A15:B15"/>
    <mergeCell ref="A10:D10"/>
    <mergeCell ref="A1:F1"/>
    <mergeCell ref="G1:H1"/>
    <mergeCell ref="A2:F2"/>
    <mergeCell ref="G2:H2"/>
    <mergeCell ref="B4:F4"/>
  </mergeCells>
  <printOptions horizontalCentered="1"/>
  <pageMargins left="0.31496062992126" right="0.31496062992126" top="0.31496062992126" bottom="0.31496062992126" header="0" footer="0"/>
  <pageSetup fitToHeight="0"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7"/>
  <sheetViews>
    <sheetView showGridLines="0" view="pageBreakPreview" zoomScale="120" zoomScaleNormal="100" zoomScaleSheetLayoutView="120" workbookViewId="0" topLeftCell="A1">
      <pane xSplit="6" ySplit="3" topLeftCell="G22" activePane="bottomRight" state="frozen"/>
      <selection pane="topLeft" activeCell="A1" sqref="A1"/>
      <selection pane="bottomLeft" activeCell="A5" sqref="A5"/>
      <selection pane="topRight" activeCell="G1" sqref="G1"/>
      <selection pane="bottomRight" activeCell="G4" sqref="G4"/>
    </sheetView>
  </sheetViews>
  <sheetFormatPr defaultColWidth="14.4442857142857" defaultRowHeight="15" customHeight="1"/>
  <cols>
    <col min="1" max="1" width="8" style="15" customWidth="1"/>
    <col min="2" max="2" width="38.5714285714286" style="15" customWidth="1"/>
    <col min="3" max="3" width="5.71428571428571" style="15" customWidth="1"/>
    <col min="4" max="4" width="10.1428571428571" style="15" customWidth="1"/>
    <col min="5" max="5" width="15.4285714285714" style="15" customWidth="1"/>
    <col min="6" max="6" width="22.2857142857143" style="15" customWidth="1"/>
    <col min="7" max="8" width="68.7142857142857" style="15" customWidth="1"/>
    <col min="9" max="16" width="11.4285714285714" style="15" customWidth="1"/>
    <col min="17" max="16384" width="14.4285714285714" style="15"/>
  </cols>
  <sheetData>
    <row r="1" spans="1:8" ht="30.75" customHeight="1">
      <c r="A1" s="583" t="s">
        <v>17</v>
      </c>
      <c r="B1" s="584"/>
      <c r="C1" s="584"/>
      <c r="D1" s="584"/>
      <c r="E1" s="584"/>
      <c r="F1" s="585"/>
      <c r="G1" s="581"/>
      <c r="H1" s="582"/>
    </row>
    <row r="2" spans="1:8" ht="21.75" customHeight="1">
      <c r="A2" s="586" t="s">
        <v>18</v>
      </c>
      <c r="B2" s="587"/>
      <c r="C2" s="587"/>
      <c r="D2" s="587"/>
      <c r="E2" s="587"/>
      <c r="F2" s="588"/>
      <c r="G2" s="589"/>
      <c r="H2" s="590"/>
    </row>
    <row r="3" spans="1:8" ht="14.4" thickBot="1">
      <c r="A3" s="457" t="s">
        <v>19</v>
      </c>
      <c r="B3" s="458" t="s">
        <v>20</v>
      </c>
      <c r="C3" s="458" t="s">
        <v>21</v>
      </c>
      <c r="D3" s="459" t="s">
        <v>22</v>
      </c>
      <c r="E3" s="482" t="s">
        <v>23</v>
      </c>
      <c r="F3" s="483" t="s">
        <v>3</v>
      </c>
      <c r="G3" s="519"/>
      <c r="H3" s="519"/>
    </row>
    <row r="4" spans="1:16" ht="20.25" customHeight="1">
      <c r="A4" s="460">
        <v>1</v>
      </c>
      <c r="B4" s="591" t="s">
        <v>24</v>
      </c>
      <c r="C4" s="592"/>
      <c r="D4" s="592"/>
      <c r="E4" s="592"/>
      <c r="F4" s="593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6" ht="18.75" customHeight="1">
      <c r="A5" s="461">
        <v>1.01</v>
      </c>
      <c r="B5" s="18" t="s">
        <v>25</v>
      </c>
      <c r="C5" s="19" t="s">
        <v>26</v>
      </c>
      <c r="D5" s="20">
        <v>308.88</v>
      </c>
      <c r="E5" s="21"/>
      <c r="F5" s="486"/>
    </row>
    <row r="6" spans="1:6" ht="16.5" customHeight="1">
      <c r="A6" s="461">
        <v>1.02</v>
      </c>
      <c r="B6" s="18" t="s">
        <v>27</v>
      </c>
      <c r="C6" s="19" t="s">
        <v>28</v>
      </c>
      <c r="D6" s="20">
        <v>157.42000000000002</v>
      </c>
      <c r="E6" s="488"/>
      <c r="F6" s="486"/>
    </row>
    <row r="7" spans="1:6" ht="17.25" customHeight="1">
      <c r="A7" s="461">
        <v>1.03</v>
      </c>
      <c r="B7" s="18" t="s">
        <v>29</v>
      </c>
      <c r="C7" s="19" t="s">
        <v>30</v>
      </c>
      <c r="D7" s="20">
        <v>1</v>
      </c>
      <c r="E7" s="21"/>
      <c r="F7" s="486"/>
    </row>
    <row r="8" spans="1:6" ht="18" customHeight="1">
      <c r="A8" s="461">
        <v>1.04</v>
      </c>
      <c r="B8" s="18" t="s">
        <v>31</v>
      </c>
      <c r="C8" s="19" t="s">
        <v>30</v>
      </c>
      <c r="D8" s="20">
        <v>1</v>
      </c>
      <c r="E8" s="21"/>
      <c r="F8" s="486"/>
    </row>
    <row r="9" spans="1:6" ht="20.25" customHeight="1">
      <c r="A9" s="461">
        <v>1.05</v>
      </c>
      <c r="B9" s="18" t="s">
        <v>32</v>
      </c>
      <c r="C9" s="19" t="s">
        <v>33</v>
      </c>
      <c r="D9" s="20">
        <v>1474.08</v>
      </c>
      <c r="E9" s="488"/>
      <c r="F9" s="486"/>
    </row>
    <row r="10" spans="1:6" ht="32.25" customHeight="1">
      <c r="A10" s="461">
        <v>1.06</v>
      </c>
      <c r="B10" s="18" t="s">
        <v>34</v>
      </c>
      <c r="C10" s="19" t="s">
        <v>35</v>
      </c>
      <c r="D10" s="20">
        <v>221.71176000000003</v>
      </c>
      <c r="E10" s="488"/>
      <c r="F10" s="486"/>
    </row>
    <row r="11" spans="1:6" ht="37.5" customHeight="1">
      <c r="A11" s="461">
        <v>1.07</v>
      </c>
      <c r="B11" s="18" t="s">
        <v>36</v>
      </c>
      <c r="C11" s="19" t="s">
        <v>30</v>
      </c>
      <c r="D11" s="20">
        <v>1</v>
      </c>
      <c r="E11" s="21"/>
      <c r="F11" s="486"/>
    </row>
    <row r="12" spans="1:6" ht="42" customHeight="1">
      <c r="A12" s="461">
        <v>1.08</v>
      </c>
      <c r="B12" s="18" t="s">
        <v>37</v>
      </c>
      <c r="C12" s="19" t="s">
        <v>35</v>
      </c>
      <c r="D12" s="20">
        <v>54.011760000000038</v>
      </c>
      <c r="E12" s="21"/>
      <c r="F12" s="486"/>
    </row>
    <row r="13" spans="1:6" ht="28.5" customHeight="1">
      <c r="A13" s="461">
        <v>1.0900000000000001</v>
      </c>
      <c r="B13" s="18" t="s">
        <v>38</v>
      </c>
      <c r="C13" s="19" t="s">
        <v>35</v>
      </c>
      <c r="D13" s="20">
        <v>184.12551000000002</v>
      </c>
      <c r="E13" s="21"/>
      <c r="F13" s="486"/>
    </row>
    <row r="14" spans="1:6" ht="21.75" customHeight="1">
      <c r="A14" s="461">
        <v>1.1000000000000001</v>
      </c>
      <c r="B14" s="18" t="s">
        <v>39</v>
      </c>
      <c r="C14" s="19" t="s">
        <v>35</v>
      </c>
      <c r="D14" s="20">
        <v>178.25399999999996</v>
      </c>
      <c r="E14" s="21"/>
      <c r="F14" s="486"/>
    </row>
    <row r="15" spans="1:6" ht="24" customHeight="1">
      <c r="A15" s="461">
        <v>1.1100000000000001</v>
      </c>
      <c r="B15" s="18" t="s">
        <v>40</v>
      </c>
      <c r="C15" s="19" t="s">
        <v>16</v>
      </c>
      <c r="D15" s="20">
        <v>1</v>
      </c>
      <c r="E15" s="21"/>
      <c r="F15" s="486"/>
    </row>
    <row r="16" spans="1:6" ht="19.5" customHeight="1">
      <c r="A16" s="567" t="s">
        <v>41</v>
      </c>
      <c r="B16" s="568"/>
      <c r="C16" s="568"/>
      <c r="D16" s="568"/>
      <c r="E16" s="569"/>
      <c r="F16" s="485"/>
    </row>
    <row r="17" spans="1:16" ht="15" customHeight="1">
      <c r="A17" s="462">
        <v>2</v>
      </c>
      <c r="B17" s="570" t="s">
        <v>42</v>
      </c>
      <c r="C17" s="571"/>
      <c r="D17" s="571"/>
      <c r="E17" s="571"/>
      <c r="F17" s="572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6" ht="34.5" customHeight="1">
      <c r="A18" s="461">
        <v>2.0099999999999998</v>
      </c>
      <c r="B18" s="18" t="s">
        <v>43</v>
      </c>
      <c r="C18" s="19" t="s">
        <v>26</v>
      </c>
      <c r="D18" s="20">
        <v>67.679999999999993</v>
      </c>
      <c r="E18" s="21"/>
      <c r="F18" s="486"/>
    </row>
    <row r="19" spans="1:6" ht="18.75" customHeight="1">
      <c r="A19" s="461">
        <v>2.0199999999999996</v>
      </c>
      <c r="B19" s="24" t="s">
        <v>44</v>
      </c>
      <c r="C19" s="19" t="s">
        <v>35</v>
      </c>
      <c r="D19" s="20">
        <v>13.20</v>
      </c>
      <c r="E19" s="21"/>
      <c r="F19" s="486"/>
    </row>
    <row r="20" spans="1:6" ht="23.25" customHeight="1">
      <c r="A20" s="461">
        <v>2.0299999999999994</v>
      </c>
      <c r="B20" s="18" t="s">
        <v>45</v>
      </c>
      <c r="C20" s="19" t="s">
        <v>35</v>
      </c>
      <c r="D20" s="20">
        <v>23.700000000000003</v>
      </c>
      <c r="E20" s="21"/>
      <c r="F20" s="486"/>
    </row>
    <row r="21" spans="1:6" ht="42.75" customHeight="1">
      <c r="A21" s="461">
        <v>2.0399999999999991</v>
      </c>
      <c r="B21" s="18" t="s">
        <v>46</v>
      </c>
      <c r="C21" s="19" t="s">
        <v>28</v>
      </c>
      <c r="D21" s="20">
        <v>169.20</v>
      </c>
      <c r="E21" s="21"/>
      <c r="F21" s="486"/>
    </row>
    <row r="22" spans="1:6" ht="27.75" customHeight="1">
      <c r="A22" s="461">
        <v>2.0499999999999989</v>
      </c>
      <c r="B22" s="18" t="s">
        <v>47</v>
      </c>
      <c r="C22" s="19" t="s">
        <v>28</v>
      </c>
      <c r="D22" s="20">
        <v>26.90</v>
      </c>
      <c r="E22" s="21"/>
      <c r="F22" s="486"/>
    </row>
    <row r="23" spans="1:6" ht="32.25" customHeight="1">
      <c r="A23" s="461">
        <v>2.0599999999999987</v>
      </c>
      <c r="B23" s="18" t="s">
        <v>48</v>
      </c>
      <c r="C23" s="19" t="s">
        <v>28</v>
      </c>
      <c r="D23" s="20">
        <v>73.199999999999989</v>
      </c>
      <c r="E23" s="21"/>
      <c r="F23" s="486"/>
    </row>
    <row r="24" spans="1:7" ht="29.25" customHeight="1">
      <c r="A24" s="461">
        <v>2.0699999999999985</v>
      </c>
      <c r="B24" s="520" t="s">
        <v>49</v>
      </c>
      <c r="C24" s="19" t="s">
        <v>28</v>
      </c>
      <c r="D24" s="20">
        <v>5.48</v>
      </c>
      <c r="E24" s="21"/>
      <c r="F24" s="486"/>
      <c r="G24" s="521"/>
    </row>
    <row r="25" spans="1:6" ht="12.75" customHeight="1">
      <c r="A25" s="461">
        <v>2.0699999999999985</v>
      </c>
      <c r="B25" s="18" t="s">
        <v>50</v>
      </c>
      <c r="C25" s="19" t="s">
        <v>51</v>
      </c>
      <c r="D25" s="48">
        <v>20017.556119999997</v>
      </c>
      <c r="E25" s="488"/>
      <c r="F25" s="486"/>
    </row>
    <row r="26" spans="1:6" ht="12.75" customHeight="1">
      <c r="A26" s="567" t="s">
        <v>41</v>
      </c>
      <c r="B26" s="568"/>
      <c r="C26" s="568"/>
      <c r="D26" s="568"/>
      <c r="E26" s="569"/>
      <c r="F26" s="485"/>
    </row>
    <row r="27" spans="1:16" ht="15" customHeight="1">
      <c r="A27" s="462">
        <v>3</v>
      </c>
      <c r="B27" s="25" t="s">
        <v>52</v>
      </c>
      <c r="C27" s="26"/>
      <c r="D27" s="25"/>
      <c r="E27" s="25"/>
      <c r="F27" s="487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6" ht="51.75" customHeight="1">
      <c r="A28" s="461">
        <v>3.01</v>
      </c>
      <c r="B28" s="18" t="s">
        <v>53</v>
      </c>
      <c r="C28" s="19" t="s">
        <v>26</v>
      </c>
      <c r="D28" s="57">
        <v>333.69000000000005</v>
      </c>
      <c r="E28" s="21"/>
      <c r="F28" s="486"/>
    </row>
    <row r="29" spans="1:6" ht="33.75" customHeight="1">
      <c r="A29" s="461">
        <v>3.0199999999999996</v>
      </c>
      <c r="B29" s="27" t="s">
        <v>54</v>
      </c>
      <c r="C29" s="19" t="s">
        <v>28</v>
      </c>
      <c r="D29" s="20">
        <v>218.75</v>
      </c>
      <c r="E29" s="21"/>
      <c r="F29" s="486"/>
    </row>
    <row r="30" spans="1:6" ht="27" customHeight="1">
      <c r="A30" s="461">
        <v>3.0299999999999994</v>
      </c>
      <c r="B30" s="522" t="s">
        <v>55</v>
      </c>
      <c r="C30" s="19" t="s">
        <v>28</v>
      </c>
      <c r="D30" s="20">
        <v>72.64</v>
      </c>
      <c r="E30" s="21"/>
      <c r="F30" s="486"/>
    </row>
    <row r="31" spans="1:6" ht="33.75" customHeight="1">
      <c r="A31" s="461">
        <v>3.0399999999999991</v>
      </c>
      <c r="B31" s="522" t="s">
        <v>56</v>
      </c>
      <c r="C31" s="19" t="s">
        <v>28</v>
      </c>
      <c r="D31" s="20">
        <v>145.28</v>
      </c>
      <c r="E31" s="21"/>
      <c r="F31" s="486"/>
    </row>
    <row r="32" spans="1:6" ht="39" customHeight="1">
      <c r="A32" s="461">
        <v>3.0499999999999989</v>
      </c>
      <c r="B32" s="520" t="s">
        <v>57</v>
      </c>
      <c r="C32" s="523" t="s">
        <v>28</v>
      </c>
      <c r="D32" s="48">
        <v>118</v>
      </c>
      <c r="E32" s="488"/>
      <c r="F32" s="486"/>
    </row>
    <row r="33" spans="1:6" ht="30" customHeight="1">
      <c r="A33" s="461">
        <v>3.0599999999999987</v>
      </c>
      <c r="B33" s="520" t="s">
        <v>58</v>
      </c>
      <c r="C33" s="19" t="s">
        <v>28</v>
      </c>
      <c r="D33" s="20">
        <v>81.12</v>
      </c>
      <c r="E33" s="21"/>
      <c r="F33" s="486"/>
    </row>
    <row r="34" spans="1:6" ht="30.75" customHeight="1">
      <c r="A34" s="524">
        <v>3.0699999999999985</v>
      </c>
      <c r="B34" s="520" t="s">
        <v>59</v>
      </c>
      <c r="C34" s="523" t="s">
        <v>28</v>
      </c>
      <c r="D34" s="48">
        <v>118</v>
      </c>
      <c r="E34" s="488"/>
      <c r="F34" s="486"/>
    </row>
    <row r="35" spans="1:6" ht="30.75" customHeight="1">
      <c r="A35" s="524">
        <v>3.0799999999999983</v>
      </c>
      <c r="B35" s="520" t="s">
        <v>60</v>
      </c>
      <c r="C35" s="523" t="s">
        <v>28</v>
      </c>
      <c r="D35" s="48">
        <v>30.90</v>
      </c>
      <c r="E35" s="488"/>
      <c r="F35" s="486"/>
    </row>
    <row r="36" spans="1:6" ht="21.75" customHeight="1">
      <c r="A36" s="461">
        <v>3.0899999999999981</v>
      </c>
      <c r="B36" s="18" t="s">
        <v>61</v>
      </c>
      <c r="C36" s="19" t="s">
        <v>28</v>
      </c>
      <c r="D36" s="20">
        <v>736.50</v>
      </c>
      <c r="E36" s="488"/>
      <c r="F36" s="486"/>
    </row>
    <row r="37" spans="1:6" ht="24" customHeight="1">
      <c r="A37" s="461">
        <v>3.0999999999999979</v>
      </c>
      <c r="B37" s="18" t="s">
        <v>62</v>
      </c>
      <c r="C37" s="19" t="s">
        <v>28</v>
      </c>
      <c r="D37" s="20">
        <v>7.70</v>
      </c>
      <c r="E37" s="21"/>
      <c r="F37" s="486"/>
    </row>
    <row r="38" spans="1:6" ht="32.25" customHeight="1">
      <c r="A38" s="461">
        <v>3.1099999999999977</v>
      </c>
      <c r="B38" s="18" t="s">
        <v>63</v>
      </c>
      <c r="C38" s="19" t="s">
        <v>28</v>
      </c>
      <c r="D38" s="20">
        <v>29.20</v>
      </c>
      <c r="E38" s="21"/>
      <c r="F38" s="486"/>
    </row>
    <row r="39" spans="1:6" ht="36" customHeight="1">
      <c r="A39" s="461">
        <v>3.1199999999999974</v>
      </c>
      <c r="B39" s="18" t="s">
        <v>64</v>
      </c>
      <c r="C39" s="19" t="s">
        <v>28</v>
      </c>
      <c r="D39" s="20">
        <v>81.12</v>
      </c>
      <c r="E39" s="21"/>
      <c r="F39" s="486"/>
    </row>
    <row r="40" spans="1:6" ht="32.25" customHeight="1">
      <c r="A40" s="461">
        <v>3.1299999999999972</v>
      </c>
      <c r="B40" s="18" t="s">
        <v>65</v>
      </c>
      <c r="C40" s="19" t="s">
        <v>26</v>
      </c>
      <c r="D40" s="20">
        <v>271</v>
      </c>
      <c r="E40" s="21"/>
      <c r="F40" s="486"/>
    </row>
    <row r="41" spans="1:6" ht="19.5" customHeight="1">
      <c r="A41" s="567" t="s">
        <v>41</v>
      </c>
      <c r="B41" s="568"/>
      <c r="C41" s="568"/>
      <c r="D41" s="568"/>
      <c r="E41" s="569"/>
      <c r="F41" s="485"/>
    </row>
    <row r="42" spans="1:16" ht="15" customHeight="1">
      <c r="A42" s="462">
        <v>4</v>
      </c>
      <c r="B42" s="570" t="s">
        <v>66</v>
      </c>
      <c r="C42" s="571"/>
      <c r="D42" s="571"/>
      <c r="E42" s="571"/>
      <c r="F42" s="572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6" ht="70.5" customHeight="1">
      <c r="A43" s="461">
        <v>4.01</v>
      </c>
      <c r="B43" s="27" t="s">
        <v>67</v>
      </c>
      <c r="C43" s="19" t="s">
        <v>28</v>
      </c>
      <c r="D43" s="20">
        <v>21.60</v>
      </c>
      <c r="E43" s="21"/>
      <c r="F43" s="486"/>
    </row>
    <row r="44" spans="1:7" ht="64.5" customHeight="1">
      <c r="A44" s="461">
        <v>4.0199999999999996</v>
      </c>
      <c r="B44" s="27" t="s">
        <v>68</v>
      </c>
      <c r="C44" s="19" t="s">
        <v>28</v>
      </c>
      <c r="D44" s="20">
        <v>251.40</v>
      </c>
      <c r="E44" s="21"/>
      <c r="F44" s="486"/>
      <c r="G44" s="521"/>
    </row>
    <row r="45" spans="1:6" ht="22.5" customHeight="1">
      <c r="A45" s="461">
        <v>4.0299999999999994</v>
      </c>
      <c r="B45" s="27" t="s">
        <v>69</v>
      </c>
      <c r="C45" s="19" t="s">
        <v>28</v>
      </c>
      <c r="D45" s="20">
        <v>66.80</v>
      </c>
      <c r="E45" s="21"/>
      <c r="F45" s="486"/>
    </row>
    <row r="46" spans="1:6" ht="21.75" customHeight="1">
      <c r="A46" s="461">
        <v>4.0399999999999991</v>
      </c>
      <c r="B46" s="27" t="s">
        <v>70</v>
      </c>
      <c r="C46" s="19" t="s">
        <v>21</v>
      </c>
      <c r="D46" s="20">
        <v>4</v>
      </c>
      <c r="E46" s="21"/>
      <c r="F46" s="486"/>
    </row>
    <row r="47" spans="1:6" ht="27" customHeight="1">
      <c r="A47" s="461">
        <v>4.0499999999999989</v>
      </c>
      <c r="B47" s="27" t="s">
        <v>71</v>
      </c>
      <c r="C47" s="19" t="s">
        <v>21</v>
      </c>
      <c r="D47" s="20">
        <v>16</v>
      </c>
      <c r="E47" s="21"/>
      <c r="F47" s="486"/>
    </row>
    <row r="48" spans="1:6" ht="31.5" customHeight="1">
      <c r="A48" s="461">
        <v>4.0599999999999987</v>
      </c>
      <c r="B48" s="27" t="s">
        <v>72</v>
      </c>
      <c r="C48" s="19" t="s">
        <v>28</v>
      </c>
      <c r="D48" s="20">
        <v>171.68879999999999</v>
      </c>
      <c r="E48" s="21"/>
      <c r="F48" s="486"/>
    </row>
    <row r="49" spans="1:6" ht="36" customHeight="1">
      <c r="A49" s="461">
        <v>4.0699999999999985</v>
      </c>
      <c r="B49" s="27" t="s">
        <v>73</v>
      </c>
      <c r="C49" s="19" t="s">
        <v>28</v>
      </c>
      <c r="D49" s="20">
        <v>7.70</v>
      </c>
      <c r="E49" s="21"/>
      <c r="F49" s="486"/>
    </row>
    <row r="50" spans="1:6" ht="19.5" customHeight="1">
      <c r="A50" s="567" t="s">
        <v>41</v>
      </c>
      <c r="B50" s="568"/>
      <c r="C50" s="568"/>
      <c r="D50" s="568"/>
      <c r="E50" s="569"/>
      <c r="F50" s="485"/>
    </row>
    <row r="51" spans="1:16" ht="15" customHeight="1">
      <c r="A51" s="462">
        <v>5</v>
      </c>
      <c r="B51" s="570" t="s">
        <v>74</v>
      </c>
      <c r="C51" s="571"/>
      <c r="D51" s="571"/>
      <c r="E51" s="571"/>
      <c r="F51" s="572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6" ht="18" customHeight="1">
      <c r="A52" s="461">
        <v>5.01</v>
      </c>
      <c r="B52" s="28" t="s">
        <v>75</v>
      </c>
      <c r="C52" s="19" t="s">
        <v>26</v>
      </c>
      <c r="D52" s="20">
        <v>235.29</v>
      </c>
      <c r="E52" s="525"/>
      <c r="F52" s="526"/>
    </row>
    <row r="53" spans="1:6" ht="33" customHeight="1">
      <c r="A53" s="461">
        <v>5.0199999999999996</v>
      </c>
      <c r="B53" s="27" t="s">
        <v>76</v>
      </c>
      <c r="C53" s="19" t="s">
        <v>28</v>
      </c>
      <c r="D53" s="20">
        <v>50.18</v>
      </c>
      <c r="E53" s="21"/>
      <c r="F53" s="486"/>
    </row>
    <row r="54" spans="1:6" ht="17.25" customHeight="1">
      <c r="A54" s="461">
        <v>5.0299999999999994</v>
      </c>
      <c r="B54" s="28" t="s">
        <v>77</v>
      </c>
      <c r="C54" s="19" t="s">
        <v>28</v>
      </c>
      <c r="D54" s="20">
        <v>80</v>
      </c>
      <c r="E54" s="21"/>
      <c r="F54" s="486"/>
    </row>
    <row r="55" spans="1:6" ht="23.25" customHeight="1">
      <c r="A55" s="461">
        <v>5.0399999999999991</v>
      </c>
      <c r="B55" s="28" t="s">
        <v>78</v>
      </c>
      <c r="C55" s="19" t="s">
        <v>21</v>
      </c>
      <c r="D55" s="20">
        <v>8</v>
      </c>
      <c r="E55" s="21"/>
      <c r="F55" s="486"/>
    </row>
    <row r="56" spans="1:6" ht="19.5" customHeight="1">
      <c r="A56" s="567" t="s">
        <v>41</v>
      </c>
      <c r="B56" s="568"/>
      <c r="C56" s="568"/>
      <c r="D56" s="568"/>
      <c r="E56" s="569"/>
      <c r="F56" s="485"/>
    </row>
    <row r="57" spans="1:16" ht="15" customHeight="1">
      <c r="A57" s="462">
        <v>6</v>
      </c>
      <c r="B57" s="570" t="s">
        <v>79</v>
      </c>
      <c r="C57" s="571"/>
      <c r="D57" s="571"/>
      <c r="E57" s="571"/>
      <c r="F57" s="572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8" ht="21" customHeight="1">
      <c r="A58" s="461">
        <v>6.01</v>
      </c>
      <c r="B58" s="28" t="s">
        <v>80</v>
      </c>
      <c r="C58" s="19" t="s">
        <v>26</v>
      </c>
      <c r="D58" s="20">
        <v>263.38799999999998</v>
      </c>
      <c r="E58" s="21"/>
      <c r="F58" s="486"/>
      <c r="H58" s="15">
        <f>4</f>
        <v>4</v>
      </c>
    </row>
    <row r="59" spans="1:6" ht="30.75" customHeight="1">
      <c r="A59" s="461">
        <v>6.02</v>
      </c>
      <c r="B59" s="28" t="s">
        <v>81</v>
      </c>
      <c r="C59" s="19" t="s">
        <v>26</v>
      </c>
      <c r="D59" s="20">
        <v>1994.5540000000001</v>
      </c>
      <c r="E59" s="21"/>
      <c r="F59" s="486"/>
    </row>
    <row r="60" spans="1:6" ht="18" customHeight="1">
      <c r="A60" s="461">
        <v>6.0299999999999994</v>
      </c>
      <c r="B60" s="28" t="s">
        <v>82</v>
      </c>
      <c r="C60" s="19" t="s">
        <v>28</v>
      </c>
      <c r="D60" s="20">
        <v>98.508600000000001</v>
      </c>
      <c r="E60" s="488"/>
      <c r="F60" s="486"/>
    </row>
    <row r="61" spans="1:6" ht="18" customHeight="1">
      <c r="A61" s="461">
        <v>6.0399999999999991</v>
      </c>
      <c r="B61" s="28" t="s">
        <v>83</v>
      </c>
      <c r="C61" s="19" t="s">
        <v>26</v>
      </c>
      <c r="D61" s="20">
        <v>343.56319999999999</v>
      </c>
      <c r="E61" s="488"/>
      <c r="F61" s="486"/>
    </row>
    <row r="62" spans="1:6" ht="30.75" customHeight="1">
      <c r="A62" s="461">
        <v>6.0499999999999989</v>
      </c>
      <c r="B62" s="28" t="s">
        <v>84</v>
      </c>
      <c r="C62" s="19" t="s">
        <v>26</v>
      </c>
      <c r="D62" s="20">
        <v>80.16</v>
      </c>
      <c r="E62" s="488"/>
      <c r="F62" s="486"/>
    </row>
    <row r="63" spans="1:6" ht="17.25" customHeight="1">
      <c r="A63" s="461">
        <v>6.0599999999999987</v>
      </c>
      <c r="B63" s="28" t="s">
        <v>85</v>
      </c>
      <c r="C63" s="19" t="s">
        <v>26</v>
      </c>
      <c r="D63" s="20">
        <v>166.80</v>
      </c>
      <c r="E63" s="488"/>
      <c r="F63" s="486"/>
    </row>
    <row r="64" spans="1:6" ht="12.75" customHeight="1">
      <c r="A64" s="567" t="s">
        <v>41</v>
      </c>
      <c r="B64" s="568"/>
      <c r="C64" s="568"/>
      <c r="D64" s="568"/>
      <c r="E64" s="569"/>
      <c r="F64" s="485"/>
    </row>
    <row r="65" spans="1:16" ht="15" customHeight="1">
      <c r="A65" s="462">
        <v>7</v>
      </c>
      <c r="B65" s="570" t="s">
        <v>86</v>
      </c>
      <c r="C65" s="571"/>
      <c r="D65" s="571"/>
      <c r="E65" s="571"/>
      <c r="F65" s="572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6" ht="36" customHeight="1">
      <c r="A66" s="461">
        <v>7.01</v>
      </c>
      <c r="B66" s="18" t="s">
        <v>87</v>
      </c>
      <c r="C66" s="19" t="s">
        <v>28</v>
      </c>
      <c r="D66" s="20">
        <v>30</v>
      </c>
      <c r="E66" s="21"/>
      <c r="F66" s="486"/>
    </row>
    <row r="67" spans="1:6" ht="33.75" customHeight="1">
      <c r="A67" s="461">
        <v>7.02</v>
      </c>
      <c r="B67" s="18" t="s">
        <v>88</v>
      </c>
      <c r="C67" s="19" t="s">
        <v>28</v>
      </c>
      <c r="D67" s="20">
        <v>35</v>
      </c>
      <c r="E67" s="21"/>
      <c r="F67" s="486"/>
    </row>
    <row r="68" spans="1:6" ht="86.25" customHeight="1">
      <c r="A68" s="461">
        <v>7.0299999999999994</v>
      </c>
      <c r="B68" s="18" t="s">
        <v>89</v>
      </c>
      <c r="C68" s="19" t="s">
        <v>21</v>
      </c>
      <c r="D68" s="20">
        <v>5</v>
      </c>
      <c r="E68" s="525"/>
      <c r="F68" s="486"/>
    </row>
    <row r="69" spans="1:6" ht="29.25" customHeight="1">
      <c r="A69" s="461">
        <v>7.0399999999999991</v>
      </c>
      <c r="B69" s="18" t="s">
        <v>90</v>
      </c>
      <c r="C69" s="19" t="s">
        <v>28</v>
      </c>
      <c r="D69" s="20">
        <v>30</v>
      </c>
      <c r="E69" s="21"/>
      <c r="F69" s="486"/>
    </row>
    <row r="70" spans="1:6" ht="30" customHeight="1">
      <c r="A70" s="461">
        <v>7.0499999999999989</v>
      </c>
      <c r="B70" s="18" t="s">
        <v>91</v>
      </c>
      <c r="C70" s="19" t="s">
        <v>28</v>
      </c>
      <c r="D70" s="19">
        <v>20</v>
      </c>
      <c r="E70" s="21"/>
      <c r="F70" s="486"/>
    </row>
    <row r="71" spans="1:6" ht="26.25" customHeight="1">
      <c r="A71" s="461">
        <v>7.0599999999999987</v>
      </c>
      <c r="B71" s="18" t="s">
        <v>92</v>
      </c>
      <c r="C71" s="19" t="s">
        <v>28</v>
      </c>
      <c r="D71" s="20">
        <v>50</v>
      </c>
      <c r="E71" s="21"/>
      <c r="F71" s="486"/>
    </row>
    <row r="72" spans="1:6" ht="12.75" customHeight="1">
      <c r="A72" s="461">
        <v>7.0699999999999985</v>
      </c>
      <c r="B72" s="18" t="s">
        <v>93</v>
      </c>
      <c r="C72" s="19" t="s">
        <v>21</v>
      </c>
      <c r="D72" s="20">
        <v>12</v>
      </c>
      <c r="E72" s="21"/>
      <c r="F72" s="486"/>
    </row>
    <row r="73" spans="1:6" ht="23.25" customHeight="1">
      <c r="A73" s="461">
        <v>7.0799999999999983</v>
      </c>
      <c r="B73" s="18" t="s">
        <v>94</v>
      </c>
      <c r="C73" s="19" t="s">
        <v>21</v>
      </c>
      <c r="D73" s="20">
        <v>5</v>
      </c>
      <c r="E73" s="21"/>
      <c r="F73" s="486"/>
    </row>
    <row r="74" spans="1:6" ht="12.75" customHeight="1">
      <c r="A74" s="461">
        <v>7.0899999999999981</v>
      </c>
      <c r="B74" s="18" t="s">
        <v>95</v>
      </c>
      <c r="C74" s="19" t="s">
        <v>21</v>
      </c>
      <c r="D74" s="20">
        <v>3</v>
      </c>
      <c r="E74" s="21"/>
      <c r="F74" s="486"/>
    </row>
    <row r="75" spans="1:6" ht="12.75" customHeight="1">
      <c r="A75" s="461">
        <v>7.0999999999999979</v>
      </c>
      <c r="B75" s="18" t="s">
        <v>96</v>
      </c>
      <c r="C75" s="19" t="s">
        <v>21</v>
      </c>
      <c r="D75" s="20">
        <v>4</v>
      </c>
      <c r="E75" s="21"/>
      <c r="F75" s="486"/>
    </row>
    <row r="76" spans="1:6" ht="12.75" customHeight="1">
      <c r="A76" s="461">
        <v>7.1099999999999977</v>
      </c>
      <c r="B76" s="18" t="s">
        <v>97</v>
      </c>
      <c r="C76" s="19" t="s">
        <v>21</v>
      </c>
      <c r="D76" s="20">
        <v>10</v>
      </c>
      <c r="E76" s="21"/>
      <c r="F76" s="486"/>
    </row>
    <row r="77" spans="1:6" ht="12.75" customHeight="1">
      <c r="A77" s="461">
        <v>7.1199999999999974</v>
      </c>
      <c r="B77" s="18" t="s">
        <v>98</v>
      </c>
      <c r="C77" s="19" t="s">
        <v>21</v>
      </c>
      <c r="D77" s="20">
        <v>3</v>
      </c>
      <c r="E77" s="21"/>
      <c r="F77" s="486"/>
    </row>
    <row r="78" spans="1:6" ht="12.75" customHeight="1">
      <c r="A78" s="461">
        <v>7.1299999999999972</v>
      </c>
      <c r="B78" s="18" t="s">
        <v>99</v>
      </c>
      <c r="C78" s="19" t="s">
        <v>21</v>
      </c>
      <c r="D78" s="20">
        <v>5</v>
      </c>
      <c r="E78" s="21"/>
      <c r="F78" s="486"/>
    </row>
    <row r="79" spans="1:6" ht="23.25" customHeight="1">
      <c r="A79" s="461">
        <v>7.139999999999997</v>
      </c>
      <c r="B79" s="18" t="s">
        <v>100</v>
      </c>
      <c r="C79" s="19" t="s">
        <v>21</v>
      </c>
      <c r="D79" s="20">
        <v>6</v>
      </c>
      <c r="E79" s="21"/>
      <c r="F79" s="486"/>
    </row>
    <row r="80" spans="1:6" ht="45.75" customHeight="1">
      <c r="A80" s="461">
        <v>7.1499999999999968</v>
      </c>
      <c r="B80" s="18" t="s">
        <v>101</v>
      </c>
      <c r="C80" s="19" t="s">
        <v>21</v>
      </c>
      <c r="D80" s="20">
        <v>3</v>
      </c>
      <c r="E80" s="21"/>
      <c r="F80" s="486"/>
    </row>
    <row r="81" spans="1:6" ht="30.75" customHeight="1">
      <c r="A81" s="461">
        <v>7.1599999999999966</v>
      </c>
      <c r="B81" s="18" t="s">
        <v>102</v>
      </c>
      <c r="C81" s="19" t="s">
        <v>28</v>
      </c>
      <c r="D81" s="20">
        <v>2.63</v>
      </c>
      <c r="E81" s="21"/>
      <c r="F81" s="486"/>
    </row>
    <row r="82" spans="1:6" ht="33" customHeight="1">
      <c r="A82" s="461">
        <v>7.1699999999999964</v>
      </c>
      <c r="B82" s="520" t="s">
        <v>103</v>
      </c>
      <c r="C82" s="19" t="s">
        <v>21</v>
      </c>
      <c r="D82" s="20">
        <v>2</v>
      </c>
      <c r="E82" s="21"/>
      <c r="F82" s="486"/>
    </row>
    <row r="83" spans="1:6" ht="21.75" customHeight="1">
      <c r="A83" s="461">
        <v>7.1799999999999962</v>
      </c>
      <c r="B83" s="520" t="s">
        <v>104</v>
      </c>
      <c r="C83" s="19" t="s">
        <v>28</v>
      </c>
      <c r="D83" s="20">
        <v>7.80</v>
      </c>
      <c r="E83" s="21"/>
      <c r="F83" s="486"/>
    </row>
    <row r="84" spans="1:6" ht="24" customHeight="1">
      <c r="A84" s="461">
        <v>7.1899999999999959</v>
      </c>
      <c r="B84" s="520" t="s">
        <v>105</v>
      </c>
      <c r="C84" s="19" t="s">
        <v>28</v>
      </c>
      <c r="D84" s="20">
        <v>7.80</v>
      </c>
      <c r="E84" s="21"/>
      <c r="F84" s="486"/>
    </row>
    <row r="85" spans="1:6" ht="36" customHeight="1">
      <c r="A85" s="461">
        <v>7.1999999999999957</v>
      </c>
      <c r="B85" s="520" t="s">
        <v>106</v>
      </c>
      <c r="C85" s="19" t="s">
        <v>21</v>
      </c>
      <c r="D85" s="48">
        <v>1</v>
      </c>
      <c r="E85" s="21"/>
      <c r="F85" s="486"/>
    </row>
    <row r="86" spans="1:6" ht="32.25" customHeight="1">
      <c r="A86" s="461">
        <v>7.2099999999999955</v>
      </c>
      <c r="B86" s="18" t="s">
        <v>107</v>
      </c>
      <c r="C86" s="19" t="s">
        <v>21</v>
      </c>
      <c r="D86" s="20">
        <v>2</v>
      </c>
      <c r="E86" s="21"/>
      <c r="F86" s="486"/>
    </row>
    <row r="87" spans="1:6" ht="36" customHeight="1">
      <c r="A87" s="461">
        <v>7.2199999999999953</v>
      </c>
      <c r="B87" s="18" t="s">
        <v>108</v>
      </c>
      <c r="C87" s="19" t="s">
        <v>30</v>
      </c>
      <c r="D87" s="20">
        <v>1</v>
      </c>
      <c r="E87" s="21"/>
      <c r="F87" s="486"/>
    </row>
    <row r="88" spans="1:6" ht="29.25" customHeight="1">
      <c r="A88" s="461">
        <v>7.2299999999999951</v>
      </c>
      <c r="B88" s="18" t="s">
        <v>109</v>
      </c>
      <c r="C88" s="19" t="s">
        <v>21</v>
      </c>
      <c r="D88" s="20">
        <v>1</v>
      </c>
      <c r="E88" s="21"/>
      <c r="F88" s="486"/>
    </row>
    <row r="89" spans="1:6" ht="21.75" customHeight="1">
      <c r="A89" s="461">
        <v>7.2399999999999949</v>
      </c>
      <c r="B89" s="18" t="s">
        <v>110</v>
      </c>
      <c r="C89" s="19" t="s">
        <v>21</v>
      </c>
      <c r="D89" s="20">
        <v>2</v>
      </c>
      <c r="E89" s="21"/>
      <c r="F89" s="486"/>
    </row>
    <row r="90" spans="1:6" ht="24.75" customHeight="1">
      <c r="A90" s="461">
        <v>7.2499999999999947</v>
      </c>
      <c r="B90" s="18" t="s">
        <v>111</v>
      </c>
      <c r="C90" s="19" t="s">
        <v>21</v>
      </c>
      <c r="D90" s="20">
        <v>1</v>
      </c>
      <c r="E90" s="21"/>
      <c r="F90" s="486"/>
    </row>
    <row r="91" spans="1:6" ht="17.25" customHeight="1">
      <c r="A91" s="461">
        <v>7.2599999999999945</v>
      </c>
      <c r="B91" s="18" t="s">
        <v>112</v>
      </c>
      <c r="C91" s="19" t="s">
        <v>21</v>
      </c>
      <c r="D91" s="20">
        <v>1</v>
      </c>
      <c r="E91" s="21"/>
      <c r="F91" s="486"/>
    </row>
    <row r="92" spans="1:6" ht="16.5" customHeight="1">
      <c r="A92" s="461">
        <v>7.2699999999999942</v>
      </c>
      <c r="B92" s="18" t="s">
        <v>113</v>
      </c>
      <c r="C92" s="19" t="s">
        <v>21</v>
      </c>
      <c r="D92" s="20">
        <v>1</v>
      </c>
      <c r="E92" s="21"/>
      <c r="F92" s="486"/>
    </row>
    <row r="93" spans="1:6" ht="19.5" customHeight="1">
      <c r="A93" s="567" t="s">
        <v>41</v>
      </c>
      <c r="B93" s="568"/>
      <c r="C93" s="568"/>
      <c r="D93" s="568"/>
      <c r="E93" s="569"/>
      <c r="F93" s="485"/>
    </row>
    <row r="94" spans="1:16" ht="15" customHeight="1">
      <c r="A94" s="462">
        <v>8</v>
      </c>
      <c r="B94" s="570" t="s">
        <v>114</v>
      </c>
      <c r="C94" s="571"/>
      <c r="D94" s="571"/>
      <c r="E94" s="571"/>
      <c r="F94" s="572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6" ht="21" customHeight="1">
      <c r="A95" s="461">
        <v>8.01</v>
      </c>
      <c r="B95" s="27" t="s">
        <v>115</v>
      </c>
      <c r="C95" s="19" t="s">
        <v>26</v>
      </c>
      <c r="D95" s="20">
        <v>574.55000000000007</v>
      </c>
      <c r="E95" s="47"/>
      <c r="F95" s="486"/>
    </row>
    <row r="96" spans="1:6" ht="27.75" customHeight="1">
      <c r="A96" s="461">
        <v>8.02</v>
      </c>
      <c r="B96" s="27" t="s">
        <v>116</v>
      </c>
      <c r="C96" s="19" t="s">
        <v>26</v>
      </c>
      <c r="D96" s="20">
        <v>574.55000000000007</v>
      </c>
      <c r="E96" s="47"/>
      <c r="F96" s="486"/>
    </row>
    <row r="97" spans="1:6" ht="33.75" customHeight="1">
      <c r="A97" s="461">
        <v>8.0299999999999994</v>
      </c>
      <c r="B97" s="27" t="s">
        <v>117</v>
      </c>
      <c r="C97" s="19" t="s">
        <v>28</v>
      </c>
      <c r="D97" s="20">
        <v>288.75</v>
      </c>
      <c r="E97" s="47"/>
      <c r="F97" s="486"/>
    </row>
    <row r="98" spans="1:6" ht="30" customHeight="1">
      <c r="A98" s="461">
        <v>8.0399999999999991</v>
      </c>
      <c r="B98" s="27" t="s">
        <v>118</v>
      </c>
      <c r="C98" s="19" t="s">
        <v>26</v>
      </c>
      <c r="D98" s="20">
        <v>46.580000000000005</v>
      </c>
      <c r="E98" s="47"/>
      <c r="F98" s="486"/>
    </row>
    <row r="99" spans="1:6" ht="27" customHeight="1">
      <c r="A99" s="461">
        <v>8.0499999999999989</v>
      </c>
      <c r="B99" s="27" t="s">
        <v>119</v>
      </c>
      <c r="C99" s="19" t="s">
        <v>30</v>
      </c>
      <c r="D99" s="20">
        <v>1</v>
      </c>
      <c r="E99" s="47"/>
      <c r="F99" s="486"/>
    </row>
    <row r="100" spans="1:6" ht="19.5" customHeight="1">
      <c r="A100" s="567"/>
      <c r="B100" s="568"/>
      <c r="C100" s="568"/>
      <c r="D100" s="568"/>
      <c r="E100" s="569"/>
      <c r="F100" s="485"/>
    </row>
    <row r="101" spans="1:16" ht="15" customHeight="1">
      <c r="A101" s="462">
        <v>9</v>
      </c>
      <c r="B101" s="570" t="s">
        <v>120</v>
      </c>
      <c r="C101" s="571"/>
      <c r="D101" s="571"/>
      <c r="E101" s="571"/>
      <c r="F101" s="572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6" ht="37.5" customHeight="1">
      <c r="A102" s="461">
        <v>9.01</v>
      </c>
      <c r="B102" s="27" t="s">
        <v>121</v>
      </c>
      <c r="C102" s="19" t="s">
        <v>26</v>
      </c>
      <c r="D102" s="20">
        <v>208.48</v>
      </c>
      <c r="E102" s="47"/>
      <c r="F102" s="526"/>
    </row>
    <row r="103" spans="1:6" ht="21.75" customHeight="1">
      <c r="A103" s="461">
        <v>9.02</v>
      </c>
      <c r="B103" s="27" t="s">
        <v>122</v>
      </c>
      <c r="C103" s="19" t="s">
        <v>26</v>
      </c>
      <c r="D103" s="20">
        <v>205.78</v>
      </c>
      <c r="E103" s="47"/>
      <c r="F103" s="526"/>
    </row>
    <row r="104" spans="1:6" ht="27.75" customHeight="1">
      <c r="A104" s="461">
        <v>9.0299999999999994</v>
      </c>
      <c r="B104" s="27" t="s">
        <v>123</v>
      </c>
      <c r="C104" s="19" t="s">
        <v>26</v>
      </c>
      <c r="D104" s="20">
        <v>6.2279999999999998</v>
      </c>
      <c r="E104" s="47"/>
      <c r="F104" s="526"/>
    </row>
    <row r="105" spans="1:8" ht="27" customHeight="1">
      <c r="A105" s="461">
        <v>9.0399999999999991</v>
      </c>
      <c r="B105" s="27" t="s">
        <v>124</v>
      </c>
      <c r="C105" s="19" t="s">
        <v>21</v>
      </c>
      <c r="D105" s="20">
        <v>1</v>
      </c>
      <c r="E105" s="47"/>
      <c r="F105" s="526"/>
      <c r="H105" s="527"/>
    </row>
    <row r="106" spans="1:6" ht="30" customHeight="1">
      <c r="A106" s="461">
        <v>9.0499999999999989</v>
      </c>
      <c r="B106" s="27" t="s">
        <v>125</v>
      </c>
      <c r="C106" s="19" t="s">
        <v>28</v>
      </c>
      <c r="D106" s="20">
        <v>42.672699999999999</v>
      </c>
      <c r="E106" s="47"/>
      <c r="F106" s="526"/>
    </row>
    <row r="107" spans="1:6" ht="36" customHeight="1">
      <c r="A107" s="461">
        <v>9.0599999999999987</v>
      </c>
      <c r="B107" s="27" t="s">
        <v>126</v>
      </c>
      <c r="C107" s="19" t="s">
        <v>26</v>
      </c>
      <c r="D107" s="20">
        <v>62.28</v>
      </c>
      <c r="E107" s="47"/>
      <c r="F107" s="526"/>
    </row>
    <row r="108" spans="1:6" ht="17.25" customHeight="1">
      <c r="A108" s="461">
        <v>9.0699999999999985</v>
      </c>
      <c r="B108" s="497" t="s">
        <v>127</v>
      </c>
      <c r="C108" s="19" t="s">
        <v>21</v>
      </c>
      <c r="D108" s="20">
        <v>3</v>
      </c>
      <c r="E108" s="47"/>
      <c r="F108" s="526"/>
    </row>
    <row r="109" spans="1:6" ht="19.5" customHeight="1">
      <c r="A109" s="567" t="s">
        <v>41</v>
      </c>
      <c r="B109" s="568"/>
      <c r="C109" s="568"/>
      <c r="D109" s="568"/>
      <c r="E109" s="569"/>
      <c r="F109" s="485"/>
    </row>
    <row r="110" spans="1:16" ht="15" customHeight="1">
      <c r="A110" s="462">
        <v>10</v>
      </c>
      <c r="B110" s="570" t="s">
        <v>128</v>
      </c>
      <c r="C110" s="571"/>
      <c r="D110" s="571"/>
      <c r="E110" s="571"/>
      <c r="F110" s="572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6" ht="22.5" customHeight="1">
      <c r="A111" s="461">
        <v>10.01</v>
      </c>
      <c r="B111" s="27" t="s">
        <v>129</v>
      </c>
      <c r="C111" s="19" t="s">
        <v>26</v>
      </c>
      <c r="D111" s="20">
        <v>1740.8440000000001</v>
      </c>
      <c r="E111" s="30"/>
      <c r="F111" s="526"/>
    </row>
    <row r="112" spans="1:6" ht="59.25" customHeight="1">
      <c r="A112" s="461">
        <v>10.02</v>
      </c>
      <c r="B112" s="27" t="s">
        <v>130</v>
      </c>
      <c r="C112" s="19" t="s">
        <v>26</v>
      </c>
      <c r="D112" s="20">
        <v>259.27</v>
      </c>
      <c r="E112" s="30"/>
      <c r="F112" s="526"/>
    </row>
    <row r="113" spans="1:6" ht="47.25" customHeight="1">
      <c r="A113" s="461">
        <v>10.029999999999999</v>
      </c>
      <c r="B113" s="27" t="s">
        <v>131</v>
      </c>
      <c r="C113" s="19" t="s">
        <v>26</v>
      </c>
      <c r="D113" s="20">
        <v>99.20</v>
      </c>
      <c r="E113" s="30"/>
      <c r="F113" s="526"/>
    </row>
    <row r="114" spans="1:6" ht="23.25" customHeight="1">
      <c r="A114" s="461">
        <v>10.039999999999999</v>
      </c>
      <c r="B114" s="27" t="s">
        <v>132</v>
      </c>
      <c r="C114" s="19" t="s">
        <v>28</v>
      </c>
      <c r="D114" s="20">
        <v>86.66</v>
      </c>
      <c r="E114" s="30"/>
      <c r="F114" s="526"/>
    </row>
    <row r="115" spans="1:7" ht="19.5" customHeight="1">
      <c r="A115" s="461">
        <v>10.049999999999999</v>
      </c>
      <c r="B115" s="27" t="s">
        <v>133</v>
      </c>
      <c r="C115" s="19" t="s">
        <v>26</v>
      </c>
      <c r="D115" s="20">
        <v>535.95999999999992</v>
      </c>
      <c r="E115" s="30"/>
      <c r="F115" s="526"/>
      <c r="G115" s="29"/>
    </row>
    <row r="116" spans="1:6" ht="19.5" customHeight="1">
      <c r="A116" s="461">
        <v>10.059999999999999</v>
      </c>
      <c r="B116" s="27" t="s">
        <v>134</v>
      </c>
      <c r="C116" s="19" t="s">
        <v>33</v>
      </c>
      <c r="D116" s="20">
        <v>1143.9512</v>
      </c>
      <c r="E116" s="30"/>
      <c r="F116" s="526"/>
    </row>
    <row r="117" spans="1:7" ht="19.5" customHeight="1">
      <c r="A117" s="461">
        <v>10.069999999999999</v>
      </c>
      <c r="B117" s="27" t="s">
        <v>166</v>
      </c>
      <c r="C117" s="19" t="s">
        <v>33</v>
      </c>
      <c r="D117" s="20">
        <v>313.71000000000004</v>
      </c>
      <c r="E117" s="30"/>
      <c r="F117" s="526"/>
      <c r="G117" s="29"/>
    </row>
    <row r="118" spans="1:6" ht="42" customHeight="1">
      <c r="A118" s="461">
        <v>10.079999999999998</v>
      </c>
      <c r="B118" s="27" t="s">
        <v>135</v>
      </c>
      <c r="C118" s="19" t="s">
        <v>21</v>
      </c>
      <c r="D118" s="20">
        <v>20</v>
      </c>
      <c r="E118" s="30"/>
      <c r="F118" s="526"/>
    </row>
    <row r="119" spans="1:6" ht="19.5" customHeight="1">
      <c r="A119" s="461">
        <v>10.089999999999998</v>
      </c>
      <c r="B119" s="27" t="s">
        <v>136</v>
      </c>
      <c r="C119" s="19" t="s">
        <v>26</v>
      </c>
      <c r="D119" s="20">
        <v>308.88</v>
      </c>
      <c r="E119" s="528"/>
      <c r="F119" s="526"/>
    </row>
    <row r="120" spans="1:6" ht="19.5" customHeight="1" thickBot="1">
      <c r="A120" s="573" t="s">
        <v>41</v>
      </c>
      <c r="B120" s="574"/>
      <c r="C120" s="574"/>
      <c r="D120" s="574"/>
      <c r="E120" s="575"/>
      <c r="F120" s="529"/>
    </row>
    <row r="121" spans="1:6" ht="12.75" customHeight="1">
      <c r="A121" s="576" t="s">
        <v>137</v>
      </c>
      <c r="B121" s="577"/>
      <c r="C121" s="577"/>
      <c r="D121" s="578"/>
      <c r="E121" s="530"/>
      <c r="F121" s="531"/>
    </row>
    <row r="122" spans="1:6" ht="16.5" customHeight="1">
      <c r="A122" s="560" t="s">
        <v>138</v>
      </c>
      <c r="B122" s="561"/>
      <c r="C122" s="561"/>
      <c r="D122" s="562"/>
      <c r="E122" s="33"/>
      <c r="F122" s="499"/>
    </row>
    <row r="123" spans="1:6" ht="16.5" customHeight="1">
      <c r="A123" s="560" t="s">
        <v>139</v>
      </c>
      <c r="B123" s="561"/>
      <c r="C123" s="561"/>
      <c r="D123" s="562"/>
      <c r="E123" s="33"/>
      <c r="F123" s="499"/>
    </row>
    <row r="124" spans="1:6" ht="16.5" customHeight="1">
      <c r="A124" s="560" t="s">
        <v>140</v>
      </c>
      <c r="B124" s="561"/>
      <c r="C124" s="561"/>
      <c r="D124" s="562"/>
      <c r="E124" s="33"/>
      <c r="F124" s="499"/>
    </row>
    <row r="125" spans="1:6" ht="16.5" customHeight="1">
      <c r="A125" s="560" t="s">
        <v>141</v>
      </c>
      <c r="B125" s="561"/>
      <c r="C125" s="561"/>
      <c r="D125" s="562"/>
      <c r="E125" s="32"/>
      <c r="F125" s="499"/>
    </row>
    <row r="126" spans="1:6" ht="12.75" customHeight="1" thickBot="1">
      <c r="A126" s="563" t="s">
        <v>12</v>
      </c>
      <c r="B126" s="564"/>
      <c r="C126" s="564"/>
      <c r="D126" s="565"/>
      <c r="E126" s="34"/>
      <c r="F126" s="500"/>
    </row>
    <row r="127" spans="1:6" ht="16.5" customHeight="1">
      <c r="A127" s="501"/>
      <c r="B127" s="502"/>
      <c r="C127" s="503"/>
      <c r="D127" s="504"/>
      <c r="E127" s="505"/>
      <c r="F127" s="506"/>
    </row>
    <row r="128" spans="1:6" ht="18.75" customHeight="1">
      <c r="A128" s="501"/>
      <c r="B128" s="532"/>
      <c r="C128" s="503"/>
      <c r="D128" s="504"/>
      <c r="E128" s="504"/>
      <c r="F128" s="533"/>
    </row>
    <row r="129" spans="1:6" ht="18.75" customHeight="1">
      <c r="A129" s="501"/>
      <c r="B129" s="532"/>
      <c r="C129" s="503"/>
      <c r="D129" s="504"/>
      <c r="E129" s="504"/>
      <c r="F129" s="533"/>
    </row>
    <row r="130" spans="1:6" ht="12.75" customHeight="1">
      <c r="A130" s="501"/>
      <c r="B130" s="534"/>
      <c r="C130" s="532"/>
      <c r="D130" s="535"/>
      <c r="E130" s="535"/>
      <c r="F130" s="536"/>
    </row>
    <row r="131" spans="1:6" ht="16.5" customHeight="1">
      <c r="A131" s="579"/>
      <c r="B131" s="580"/>
      <c r="C131" s="507"/>
      <c r="D131" s="508"/>
      <c r="E131" s="508"/>
      <c r="F131" s="509"/>
    </row>
    <row r="132" spans="1:6" ht="16.5" customHeight="1">
      <c r="A132" s="510"/>
      <c r="B132" s="511"/>
      <c r="C132" s="503"/>
      <c r="D132" s="504"/>
      <c r="E132" s="504"/>
      <c r="F132" s="506"/>
    </row>
    <row r="133" spans="1:6" ht="16.5" customHeight="1">
      <c r="A133" s="510"/>
      <c r="B133" s="512"/>
      <c r="C133" s="503"/>
      <c r="D133" s="504"/>
      <c r="E133" s="504"/>
      <c r="F133" s="506"/>
    </row>
    <row r="134" spans="1:6" ht="16.5" customHeight="1">
      <c r="A134" s="510"/>
      <c r="B134" s="513"/>
      <c r="C134" s="503"/>
      <c r="D134" s="504"/>
      <c r="E134" s="504"/>
      <c r="F134" s="506"/>
    </row>
    <row r="135" spans="1:6" ht="19.5" customHeight="1" thickBot="1">
      <c r="A135" s="514"/>
      <c r="B135" s="515"/>
      <c r="C135" s="516"/>
      <c r="D135" s="516"/>
      <c r="E135" s="517"/>
      <c r="F135" s="518"/>
    </row>
    <row r="136" spans="1:6" ht="12.75" customHeight="1">
      <c r="A136" s="566"/>
      <c r="B136" s="566"/>
      <c r="C136" s="35"/>
      <c r="D136" s="35"/>
      <c r="E136" s="37"/>
      <c r="F136" s="23"/>
    </row>
    <row r="137" spans="1:6" ht="12.75" customHeight="1">
      <c r="A137" s="38"/>
      <c r="B137" s="38"/>
      <c r="C137" s="35"/>
      <c r="D137" s="35"/>
      <c r="E137" s="37"/>
      <c r="F137" s="39"/>
    </row>
    <row r="138" spans="1:6" ht="12.75" customHeight="1">
      <c r="A138" s="36"/>
      <c r="C138" s="35"/>
      <c r="D138" s="35"/>
      <c r="E138" s="37"/>
      <c r="F138" s="40"/>
    </row>
    <row r="139" spans="1:6" ht="12.75" customHeight="1">
      <c r="A139" s="36"/>
      <c r="C139" s="35"/>
      <c r="D139" s="35"/>
      <c r="E139" s="37"/>
      <c r="F139" s="40"/>
    </row>
    <row r="140" spans="1:6" ht="12.75" customHeight="1">
      <c r="A140" s="36"/>
      <c r="C140" s="35"/>
      <c r="D140" s="35"/>
      <c r="E140" s="37"/>
      <c r="F140" s="40"/>
    </row>
    <row r="141" spans="1:6" ht="12.75" customHeight="1">
      <c r="A141" s="36"/>
      <c r="C141" s="35"/>
      <c r="D141" s="35"/>
      <c r="E141" s="37"/>
      <c r="F141" s="40"/>
    </row>
    <row r="142" spans="1:6" ht="12.75" customHeight="1">
      <c r="A142" s="36"/>
      <c r="C142" s="35"/>
      <c r="D142" s="35"/>
      <c r="E142" s="37"/>
      <c r="F142" s="40"/>
    </row>
    <row r="143" spans="1:6" ht="12.75" customHeight="1">
      <c r="A143" s="36"/>
      <c r="C143" s="35"/>
      <c r="D143" s="35"/>
      <c r="E143" s="37"/>
      <c r="F143" s="40"/>
    </row>
    <row r="144" spans="1:6" ht="12.75" customHeight="1">
      <c r="A144" s="36"/>
      <c r="C144" s="35"/>
      <c r="D144" s="35"/>
      <c r="E144" s="41"/>
      <c r="F144" s="42"/>
    </row>
    <row r="145" spans="1:6" ht="12.75" customHeight="1">
      <c r="A145" s="36"/>
      <c r="C145" s="35"/>
      <c r="D145" s="35"/>
      <c r="E145" s="43"/>
      <c r="F145" s="42"/>
    </row>
    <row r="146" spans="1:6" ht="12.75" customHeight="1">
      <c r="A146" s="36"/>
      <c r="C146" s="35"/>
      <c r="D146" s="35"/>
      <c r="E146" s="44"/>
      <c r="F146" s="42"/>
    </row>
    <row r="147" spans="1:6" ht="12.75" customHeight="1">
      <c r="A147" s="36"/>
      <c r="C147" s="35"/>
      <c r="D147" s="35"/>
      <c r="E147" s="37"/>
      <c r="F147" s="40"/>
    </row>
    <row r="148" spans="1:6" ht="12.75" customHeight="1">
      <c r="A148" s="36"/>
      <c r="C148" s="35"/>
      <c r="D148" s="35"/>
      <c r="E148" s="37"/>
      <c r="F148" s="40"/>
    </row>
    <row r="149" spans="1:6" ht="12.75" customHeight="1">
      <c r="A149" s="36"/>
      <c r="C149" s="35"/>
      <c r="D149" s="35"/>
      <c r="E149" s="37"/>
      <c r="F149" s="40"/>
    </row>
    <row r="150" spans="1:6" ht="12.75" customHeight="1">
      <c r="A150" s="36"/>
      <c r="C150" s="35"/>
      <c r="D150" s="35"/>
      <c r="E150" s="37"/>
      <c r="F150" s="40"/>
    </row>
    <row r="151" spans="1:6" ht="12.75" customHeight="1">
      <c r="A151" s="36"/>
      <c r="C151" s="35"/>
      <c r="D151" s="35"/>
      <c r="E151" s="37"/>
      <c r="F151" s="40"/>
    </row>
    <row r="152" spans="1:6" ht="12.75" customHeight="1">
      <c r="A152" s="36"/>
      <c r="C152" s="35"/>
      <c r="D152" s="35"/>
      <c r="E152" s="37"/>
      <c r="F152" s="40"/>
    </row>
    <row r="153" spans="1:6" ht="12.75" customHeight="1">
      <c r="A153" s="36"/>
      <c r="C153" s="35"/>
      <c r="D153" s="35"/>
      <c r="E153" s="37"/>
      <c r="F153" s="40"/>
    </row>
    <row r="154" spans="1:6" ht="12.75" customHeight="1">
      <c r="A154" s="36"/>
      <c r="C154" s="35"/>
      <c r="D154" s="35"/>
      <c r="E154" s="37"/>
      <c r="F154" s="40"/>
    </row>
    <row r="155" spans="1:6" ht="12.75" customHeight="1">
      <c r="A155" s="36"/>
      <c r="C155" s="35"/>
      <c r="D155" s="35"/>
      <c r="E155" s="37"/>
      <c r="F155" s="40"/>
    </row>
    <row r="156" spans="1:6" ht="12.75" customHeight="1">
      <c r="A156" s="36"/>
      <c r="C156" s="35"/>
      <c r="D156" s="35"/>
      <c r="E156" s="37"/>
      <c r="F156" s="40"/>
    </row>
    <row r="157" spans="1:6" ht="12.75" customHeight="1">
      <c r="A157" s="36"/>
      <c r="C157" s="35"/>
      <c r="D157" s="35"/>
      <c r="E157" s="37"/>
      <c r="F157" s="40"/>
    </row>
    <row r="158" spans="1:6" ht="12.75" customHeight="1">
      <c r="A158" s="36"/>
      <c r="C158" s="35"/>
      <c r="D158" s="35"/>
      <c r="E158" s="37"/>
      <c r="F158" s="40"/>
    </row>
    <row r="159" spans="1:6" ht="12.75" customHeight="1">
      <c r="A159" s="36"/>
      <c r="C159" s="35"/>
      <c r="D159" s="35"/>
      <c r="E159" s="37"/>
      <c r="F159" s="40"/>
    </row>
    <row r="160" spans="1:6" ht="12.75" customHeight="1">
      <c r="A160" s="36"/>
      <c r="C160" s="35"/>
      <c r="D160" s="35"/>
      <c r="E160" s="37"/>
      <c r="F160" s="40"/>
    </row>
    <row r="161" spans="1:6" ht="12.75" customHeight="1">
      <c r="A161" s="36"/>
      <c r="C161" s="35"/>
      <c r="D161" s="35"/>
      <c r="E161" s="37"/>
      <c r="F161" s="40"/>
    </row>
    <row r="162" spans="1:6" ht="12.75" customHeight="1">
      <c r="A162" s="36"/>
      <c r="C162" s="35"/>
      <c r="D162" s="35"/>
      <c r="E162" s="37"/>
      <c r="F162" s="40"/>
    </row>
    <row r="163" spans="1:6" ht="12.75" customHeight="1">
      <c r="A163" s="36"/>
      <c r="C163" s="35"/>
      <c r="D163" s="35"/>
      <c r="E163" s="37"/>
      <c r="F163" s="40"/>
    </row>
    <row r="164" spans="1:6" ht="12.75" customHeight="1">
      <c r="A164" s="36"/>
      <c r="C164" s="35"/>
      <c r="D164" s="35"/>
      <c r="E164" s="37"/>
      <c r="F164" s="40"/>
    </row>
    <row r="165" spans="1:6" ht="12.75" customHeight="1">
      <c r="A165" s="36"/>
      <c r="C165" s="35"/>
      <c r="D165" s="35"/>
      <c r="E165" s="37"/>
      <c r="F165" s="40"/>
    </row>
    <row r="166" spans="1:6" ht="12.75" customHeight="1">
      <c r="A166" s="36"/>
      <c r="C166" s="35"/>
      <c r="D166" s="35"/>
      <c r="E166" s="37"/>
      <c r="F166" s="40"/>
    </row>
    <row r="167" spans="1:6" ht="12.75" customHeight="1">
      <c r="A167" s="36"/>
      <c r="C167" s="35"/>
      <c r="D167" s="35"/>
      <c r="E167" s="37"/>
      <c r="F167" s="40"/>
    </row>
    <row r="168" spans="1:6" ht="12.75" customHeight="1">
      <c r="A168" s="36"/>
      <c r="C168" s="35"/>
      <c r="D168" s="35"/>
      <c r="E168" s="37"/>
      <c r="F168" s="40"/>
    </row>
    <row r="169" spans="1:6" ht="12.75" customHeight="1">
      <c r="A169" s="36"/>
      <c r="C169" s="35"/>
      <c r="D169" s="35"/>
      <c r="E169" s="37"/>
      <c r="F169" s="40"/>
    </row>
    <row r="170" spans="1:6" ht="12.75" customHeight="1">
      <c r="A170" s="36"/>
      <c r="C170" s="35"/>
      <c r="D170" s="35"/>
      <c r="E170" s="37"/>
      <c r="F170" s="40"/>
    </row>
    <row r="171" spans="1:6" ht="12.75" customHeight="1">
      <c r="A171" s="36"/>
      <c r="C171" s="35"/>
      <c r="D171" s="35"/>
      <c r="E171" s="37"/>
      <c r="F171" s="40"/>
    </row>
    <row r="172" spans="1:6" ht="12.75" customHeight="1">
      <c r="A172" s="36"/>
      <c r="C172" s="35"/>
      <c r="D172" s="35"/>
      <c r="E172" s="37"/>
      <c r="F172" s="40"/>
    </row>
    <row r="173" spans="1:6" ht="12.75" customHeight="1">
      <c r="A173" s="36"/>
      <c r="C173" s="35"/>
      <c r="D173" s="35"/>
      <c r="E173" s="37"/>
      <c r="F173" s="40"/>
    </row>
    <row r="174" spans="1:6" ht="12.75" customHeight="1">
      <c r="A174" s="36"/>
      <c r="C174" s="35"/>
      <c r="D174" s="35"/>
      <c r="E174" s="37"/>
      <c r="F174" s="40"/>
    </row>
    <row r="175" spans="1:6" ht="12.75" customHeight="1">
      <c r="A175" s="36"/>
      <c r="C175" s="35"/>
      <c r="D175" s="35"/>
      <c r="E175" s="37"/>
      <c r="F175" s="40"/>
    </row>
    <row r="176" spans="1:6" ht="12.75" customHeight="1">
      <c r="A176" s="36"/>
      <c r="C176" s="35"/>
      <c r="D176" s="35"/>
      <c r="E176" s="37"/>
      <c r="F176" s="40"/>
    </row>
    <row r="177" spans="1:6" ht="12.75" customHeight="1">
      <c r="A177" s="36"/>
      <c r="C177" s="35"/>
      <c r="D177" s="35"/>
      <c r="E177" s="37"/>
      <c r="F177" s="40"/>
    </row>
    <row r="178" spans="1:6" ht="12.75" customHeight="1">
      <c r="A178" s="36"/>
      <c r="C178" s="35"/>
      <c r="D178" s="35"/>
      <c r="E178" s="37"/>
      <c r="F178" s="40"/>
    </row>
    <row r="179" spans="1:6" ht="12.75" customHeight="1">
      <c r="A179" s="36"/>
      <c r="C179" s="35"/>
      <c r="D179" s="35"/>
      <c r="E179" s="37"/>
      <c r="F179" s="40"/>
    </row>
    <row r="180" spans="1:6" ht="12.75" customHeight="1">
      <c r="A180" s="36"/>
      <c r="C180" s="35"/>
      <c r="D180" s="35"/>
      <c r="E180" s="37"/>
      <c r="F180" s="40"/>
    </row>
    <row r="181" spans="1:6" ht="12.75" customHeight="1">
      <c r="A181" s="36"/>
      <c r="C181" s="35"/>
      <c r="D181" s="35"/>
      <c r="E181" s="37"/>
      <c r="F181" s="40"/>
    </row>
    <row r="182" spans="1:6" ht="12.75" customHeight="1">
      <c r="A182" s="36"/>
      <c r="C182" s="35"/>
      <c r="D182" s="35"/>
      <c r="E182" s="37"/>
      <c r="F182" s="40"/>
    </row>
    <row r="183" spans="1:6" ht="12.75" customHeight="1">
      <c r="A183" s="36"/>
      <c r="C183" s="35"/>
      <c r="D183" s="35"/>
      <c r="E183" s="37"/>
      <c r="F183" s="40"/>
    </row>
    <row r="184" spans="1:6" ht="12.75" customHeight="1">
      <c r="A184" s="36"/>
      <c r="C184" s="35"/>
      <c r="D184" s="35"/>
      <c r="E184" s="37"/>
      <c r="F184" s="40"/>
    </row>
    <row r="185" spans="1:6" ht="12.75" customHeight="1">
      <c r="A185" s="36"/>
      <c r="C185" s="35"/>
      <c r="D185" s="35"/>
      <c r="E185" s="37"/>
      <c r="F185" s="40"/>
    </row>
    <row r="186" spans="1:6" ht="12.75" customHeight="1">
      <c r="A186" s="36"/>
      <c r="C186" s="35"/>
      <c r="D186" s="35"/>
      <c r="E186" s="37"/>
      <c r="F186" s="40"/>
    </row>
    <row r="187" spans="1:6" ht="12.75" customHeight="1">
      <c r="A187" s="36"/>
      <c r="C187" s="35"/>
      <c r="D187" s="35"/>
      <c r="E187" s="37"/>
      <c r="F187" s="40"/>
    </row>
    <row r="188" spans="1:6" ht="12.75" customHeight="1">
      <c r="A188" s="36"/>
      <c r="C188" s="35"/>
      <c r="D188" s="35"/>
      <c r="E188" s="37"/>
      <c r="F188" s="40"/>
    </row>
    <row r="189" spans="1:6" ht="12.75" customHeight="1">
      <c r="A189" s="36"/>
      <c r="C189" s="35"/>
      <c r="D189" s="35"/>
      <c r="E189" s="37"/>
      <c r="F189" s="40"/>
    </row>
    <row r="190" spans="1:6" ht="12.75" customHeight="1">
      <c r="A190" s="36"/>
      <c r="C190" s="35"/>
      <c r="D190" s="35"/>
      <c r="E190" s="37"/>
      <c r="F190" s="40"/>
    </row>
    <row r="191" spans="1:6" ht="12.75" customHeight="1">
      <c r="A191" s="36"/>
      <c r="C191" s="35"/>
      <c r="D191" s="35"/>
      <c r="E191" s="37"/>
      <c r="F191" s="40"/>
    </row>
    <row r="192" spans="1:6" ht="12.75" customHeight="1">
      <c r="A192" s="36"/>
      <c r="C192" s="35"/>
      <c r="D192" s="35"/>
      <c r="E192" s="37"/>
      <c r="F192" s="40"/>
    </row>
    <row r="193" spans="1:6" ht="12.75" customHeight="1">
      <c r="A193" s="36"/>
      <c r="C193" s="35"/>
      <c r="D193" s="35"/>
      <c r="E193" s="37"/>
      <c r="F193" s="40"/>
    </row>
    <row r="194" spans="1:6" ht="12.75" customHeight="1">
      <c r="A194" s="36"/>
      <c r="C194" s="35"/>
      <c r="D194" s="35"/>
      <c r="E194" s="37"/>
      <c r="F194" s="40"/>
    </row>
    <row r="195" spans="1:6" ht="12.75" customHeight="1">
      <c r="A195" s="36"/>
      <c r="C195" s="35"/>
      <c r="D195" s="35"/>
      <c r="E195" s="37"/>
      <c r="F195" s="40"/>
    </row>
    <row r="196" spans="1:6" ht="12.75" customHeight="1">
      <c r="A196" s="36"/>
      <c r="C196" s="35"/>
      <c r="D196" s="35"/>
      <c r="E196" s="37"/>
      <c r="F196" s="40"/>
    </row>
    <row r="197" spans="1:6" ht="12.75" customHeight="1">
      <c r="A197" s="36"/>
      <c r="C197" s="35"/>
      <c r="D197" s="35"/>
      <c r="E197" s="37"/>
      <c r="F197" s="40"/>
    </row>
    <row r="198" spans="1:6" ht="12.75" customHeight="1">
      <c r="A198" s="36"/>
      <c r="C198" s="35"/>
      <c r="D198" s="35"/>
      <c r="E198" s="37"/>
      <c r="F198" s="40"/>
    </row>
    <row r="199" spans="1:6" ht="12.75" customHeight="1">
      <c r="A199" s="36"/>
      <c r="C199" s="35"/>
      <c r="D199" s="35"/>
      <c r="E199" s="37"/>
      <c r="F199" s="40"/>
    </row>
    <row r="200" spans="1:6" ht="12.75" customHeight="1">
      <c r="A200" s="36"/>
      <c r="C200" s="35"/>
      <c r="D200" s="35"/>
      <c r="E200" s="37"/>
      <c r="F200" s="40"/>
    </row>
    <row r="201" spans="1:6" ht="12.75" customHeight="1">
      <c r="A201" s="36"/>
      <c r="C201" s="35"/>
      <c r="D201" s="35"/>
      <c r="E201" s="37"/>
      <c r="F201" s="40"/>
    </row>
    <row r="202" spans="1:6" ht="12.75" customHeight="1">
      <c r="A202" s="36"/>
      <c r="C202" s="35"/>
      <c r="D202" s="35"/>
      <c r="E202" s="37"/>
      <c r="F202" s="40"/>
    </row>
    <row r="203" spans="1:6" ht="12.75" customHeight="1">
      <c r="A203" s="36"/>
      <c r="C203" s="35"/>
      <c r="D203" s="35"/>
      <c r="E203" s="37"/>
      <c r="F203" s="40"/>
    </row>
    <row r="204" spans="1:6" ht="12.75" customHeight="1">
      <c r="A204" s="36"/>
      <c r="C204" s="35"/>
      <c r="D204" s="35"/>
      <c r="E204" s="37"/>
      <c r="F204" s="40"/>
    </row>
    <row r="205" spans="1:6" ht="12.75" customHeight="1">
      <c r="A205" s="36"/>
      <c r="C205" s="35"/>
      <c r="D205" s="35"/>
      <c r="E205" s="37"/>
      <c r="F205" s="40"/>
    </row>
    <row r="206" spans="1:6" ht="12.75" customHeight="1">
      <c r="A206" s="36"/>
      <c r="C206" s="35"/>
      <c r="D206" s="35"/>
      <c r="E206" s="37"/>
      <c r="F206" s="40"/>
    </row>
    <row r="207" spans="1:6" ht="12.75" customHeight="1">
      <c r="A207" s="36"/>
      <c r="C207" s="35"/>
      <c r="D207" s="35"/>
      <c r="E207" s="37"/>
      <c r="F207" s="40"/>
    </row>
    <row r="208" spans="1:6" ht="12.75" customHeight="1">
      <c r="A208" s="36"/>
      <c r="C208" s="35"/>
      <c r="D208" s="35"/>
      <c r="E208" s="37"/>
      <c r="F208" s="40"/>
    </row>
    <row r="209" spans="1:6" ht="12.75" customHeight="1">
      <c r="A209" s="36"/>
      <c r="C209" s="35"/>
      <c r="D209" s="35"/>
      <c r="E209" s="37"/>
      <c r="F209" s="40"/>
    </row>
    <row r="210" spans="1:6" ht="12.75" customHeight="1">
      <c r="A210" s="36"/>
      <c r="C210" s="35"/>
      <c r="D210" s="35"/>
      <c r="E210" s="37"/>
      <c r="F210" s="40"/>
    </row>
    <row r="211" spans="1:6" ht="12.75" customHeight="1">
      <c r="A211" s="36"/>
      <c r="C211" s="35"/>
      <c r="D211" s="35"/>
      <c r="E211" s="37"/>
      <c r="F211" s="40"/>
    </row>
    <row r="212" spans="1:6" ht="12.75" customHeight="1">
      <c r="A212" s="36"/>
      <c r="C212" s="35"/>
      <c r="D212" s="35"/>
      <c r="E212" s="37"/>
      <c r="F212" s="40"/>
    </row>
    <row r="213" spans="1:6" ht="12.75" customHeight="1">
      <c r="A213" s="36"/>
      <c r="C213" s="35"/>
      <c r="D213" s="35"/>
      <c r="E213" s="37"/>
      <c r="F213" s="40"/>
    </row>
    <row r="214" spans="1:6" ht="12.75" customHeight="1">
      <c r="A214" s="36"/>
      <c r="C214" s="35"/>
      <c r="D214" s="35"/>
      <c r="E214" s="37"/>
      <c r="F214" s="40"/>
    </row>
    <row r="215" spans="1:6" ht="12.75" customHeight="1">
      <c r="A215" s="36"/>
      <c r="C215" s="35"/>
      <c r="D215" s="35"/>
      <c r="E215" s="37"/>
      <c r="F215" s="40"/>
    </row>
    <row r="216" spans="1:6" ht="12.75" customHeight="1">
      <c r="A216" s="36"/>
      <c r="C216" s="35"/>
      <c r="D216" s="35"/>
      <c r="E216" s="37"/>
      <c r="F216" s="40"/>
    </row>
    <row r="217" spans="1:6" ht="12.75" customHeight="1">
      <c r="A217" s="36"/>
      <c r="C217" s="35"/>
      <c r="D217" s="35"/>
      <c r="E217" s="37"/>
      <c r="F217" s="40"/>
    </row>
    <row r="218" spans="1:6" ht="12.75" customHeight="1">
      <c r="A218" s="36"/>
      <c r="C218" s="35"/>
      <c r="D218" s="35"/>
      <c r="E218" s="37"/>
      <c r="F218" s="40"/>
    </row>
    <row r="219" spans="1:6" ht="12.75" customHeight="1">
      <c r="A219" s="36"/>
      <c r="C219" s="35"/>
      <c r="D219" s="35"/>
      <c r="E219" s="37"/>
      <c r="F219" s="40"/>
    </row>
    <row r="220" spans="1:6" ht="12.75" customHeight="1">
      <c r="A220" s="36"/>
      <c r="C220" s="35"/>
      <c r="D220" s="35"/>
      <c r="E220" s="37"/>
      <c r="F220" s="40"/>
    </row>
    <row r="221" spans="1:6" ht="12.75" customHeight="1">
      <c r="A221" s="36"/>
      <c r="C221" s="35"/>
      <c r="D221" s="35"/>
      <c r="E221" s="37"/>
      <c r="F221" s="40"/>
    </row>
    <row r="222" spans="1:6" ht="12.75" customHeight="1">
      <c r="A222" s="36"/>
      <c r="C222" s="35"/>
      <c r="D222" s="35"/>
      <c r="E222" s="37"/>
      <c r="F222" s="40"/>
    </row>
    <row r="223" spans="1:6" ht="12.75" customHeight="1">
      <c r="A223" s="36"/>
      <c r="C223" s="35"/>
      <c r="D223" s="35"/>
      <c r="E223" s="37"/>
      <c r="F223" s="40"/>
    </row>
    <row r="224" spans="1:6" ht="12.75" customHeight="1">
      <c r="A224" s="36"/>
      <c r="C224" s="35"/>
      <c r="D224" s="35"/>
      <c r="E224" s="37"/>
      <c r="F224" s="40"/>
    </row>
    <row r="225" spans="1:6" ht="12.75" customHeight="1">
      <c r="A225" s="36"/>
      <c r="C225" s="35"/>
      <c r="D225" s="35"/>
      <c r="E225" s="37"/>
      <c r="F225" s="40"/>
    </row>
    <row r="226" spans="1:6" ht="12.75" customHeight="1">
      <c r="A226" s="36"/>
      <c r="C226" s="35"/>
      <c r="D226" s="35"/>
      <c r="E226" s="37"/>
      <c r="F226" s="40"/>
    </row>
    <row r="227" spans="1:6" ht="12.75" customHeight="1">
      <c r="A227" s="36"/>
      <c r="C227" s="35"/>
      <c r="D227" s="35"/>
      <c r="E227" s="37"/>
      <c r="F227" s="40"/>
    </row>
    <row r="228" spans="1:6" ht="12.75" customHeight="1">
      <c r="A228" s="36"/>
      <c r="C228" s="35"/>
      <c r="D228" s="35"/>
      <c r="E228" s="37"/>
      <c r="F228" s="40"/>
    </row>
    <row r="229" spans="1:6" ht="12.75" customHeight="1">
      <c r="A229" s="36"/>
      <c r="C229" s="35"/>
      <c r="D229" s="35"/>
      <c r="E229" s="37"/>
      <c r="F229" s="40"/>
    </row>
    <row r="230" spans="1:6" ht="12.75" customHeight="1">
      <c r="A230" s="36"/>
      <c r="C230" s="35"/>
      <c r="D230" s="35"/>
      <c r="E230" s="37"/>
      <c r="F230" s="40"/>
    </row>
    <row r="231" spans="1:6" ht="12.75" customHeight="1">
      <c r="A231" s="36"/>
      <c r="C231" s="35"/>
      <c r="D231" s="35"/>
      <c r="E231" s="37"/>
      <c r="F231" s="40"/>
    </row>
    <row r="232" spans="1:6" ht="12.75" customHeight="1">
      <c r="A232" s="36"/>
      <c r="C232" s="35"/>
      <c r="D232" s="35"/>
      <c r="E232" s="37"/>
      <c r="F232" s="40"/>
    </row>
    <row r="233" spans="1:6" ht="12.75" customHeight="1">
      <c r="A233" s="36"/>
      <c r="C233" s="35"/>
      <c r="D233" s="35"/>
      <c r="E233" s="37"/>
      <c r="F233" s="40"/>
    </row>
    <row r="234" spans="1:6" ht="12.75" customHeight="1">
      <c r="A234" s="36"/>
      <c r="C234" s="35"/>
      <c r="D234" s="35"/>
      <c r="E234" s="37"/>
      <c r="F234" s="40"/>
    </row>
    <row r="235" spans="1:6" ht="12.75" customHeight="1">
      <c r="A235" s="36"/>
      <c r="C235" s="35"/>
      <c r="D235" s="35"/>
      <c r="E235" s="37"/>
      <c r="F235" s="40"/>
    </row>
    <row r="236" spans="1:6" ht="12.75" customHeight="1">
      <c r="A236" s="36"/>
      <c r="C236" s="35"/>
      <c r="D236" s="35"/>
      <c r="E236" s="37"/>
      <c r="F236" s="40"/>
    </row>
    <row r="237" spans="1:6" ht="12.75" customHeight="1">
      <c r="A237" s="36"/>
      <c r="C237" s="35"/>
      <c r="D237" s="35"/>
      <c r="E237" s="37"/>
      <c r="F237" s="40"/>
    </row>
    <row r="238" spans="1:6" ht="12.75" customHeight="1">
      <c r="A238" s="36"/>
      <c r="C238" s="35"/>
      <c r="D238" s="35"/>
      <c r="E238" s="37"/>
      <c r="F238" s="40"/>
    </row>
    <row r="239" spans="1:6" ht="12.75" customHeight="1">
      <c r="A239" s="36"/>
      <c r="C239" s="35"/>
      <c r="D239" s="35"/>
      <c r="E239" s="37"/>
      <c r="F239" s="40"/>
    </row>
    <row r="240" spans="1:6" ht="12.75" customHeight="1">
      <c r="A240" s="36"/>
      <c r="C240" s="35"/>
      <c r="D240" s="35"/>
      <c r="E240" s="37"/>
      <c r="F240" s="40"/>
    </row>
    <row r="241" spans="1:6" ht="12.75" customHeight="1">
      <c r="A241" s="36"/>
      <c r="C241" s="35"/>
      <c r="D241" s="35"/>
      <c r="E241" s="37"/>
      <c r="F241" s="40"/>
    </row>
    <row r="242" spans="1:6" ht="12.75" customHeight="1">
      <c r="A242" s="36"/>
      <c r="C242" s="35"/>
      <c r="D242" s="35"/>
      <c r="E242" s="37"/>
      <c r="F242" s="40"/>
    </row>
    <row r="243" spans="1:6" ht="12.75" customHeight="1">
      <c r="A243" s="36"/>
      <c r="C243" s="35"/>
      <c r="D243" s="35"/>
      <c r="E243" s="37"/>
      <c r="F243" s="40"/>
    </row>
    <row r="244" spans="1:6" ht="12.75" customHeight="1">
      <c r="A244" s="36"/>
      <c r="C244" s="35"/>
      <c r="D244" s="35"/>
      <c r="E244" s="37"/>
      <c r="F244" s="40"/>
    </row>
    <row r="245" spans="1:6" ht="12.75" customHeight="1">
      <c r="A245" s="36"/>
      <c r="C245" s="35"/>
      <c r="D245" s="35"/>
      <c r="E245" s="37"/>
      <c r="F245" s="40"/>
    </row>
    <row r="246" spans="1:6" ht="12.75" customHeight="1">
      <c r="A246" s="36"/>
      <c r="C246" s="35"/>
      <c r="D246" s="35"/>
      <c r="E246" s="37"/>
      <c r="F246" s="40"/>
    </row>
    <row r="247" spans="1:6" ht="12.75" customHeight="1">
      <c r="A247" s="36"/>
      <c r="C247" s="35"/>
      <c r="D247" s="35"/>
      <c r="E247" s="37"/>
      <c r="F247" s="40"/>
    </row>
    <row r="248" spans="1:6" ht="12.75" customHeight="1">
      <c r="A248" s="36"/>
      <c r="C248" s="35"/>
      <c r="D248" s="35"/>
      <c r="E248" s="37"/>
      <c r="F248" s="40"/>
    </row>
    <row r="249" spans="1:6" ht="12.75" customHeight="1">
      <c r="A249" s="36"/>
      <c r="C249" s="35"/>
      <c r="D249" s="35"/>
      <c r="E249" s="37"/>
      <c r="F249" s="40"/>
    </row>
    <row r="250" spans="1:6" ht="12.75" customHeight="1">
      <c r="A250" s="36"/>
      <c r="C250" s="35"/>
      <c r="D250" s="35"/>
      <c r="E250" s="37"/>
      <c r="F250" s="40"/>
    </row>
    <row r="251" spans="1:6" ht="12.75" customHeight="1">
      <c r="A251" s="36"/>
      <c r="C251" s="35"/>
      <c r="D251" s="35"/>
      <c r="E251" s="37"/>
      <c r="F251" s="40"/>
    </row>
    <row r="252" spans="1:6" ht="12.75" customHeight="1">
      <c r="A252" s="36"/>
      <c r="C252" s="35"/>
      <c r="D252" s="35"/>
      <c r="E252" s="37"/>
      <c r="F252" s="40"/>
    </row>
    <row r="253" spans="1:6" ht="12.75" customHeight="1">
      <c r="A253" s="36"/>
      <c r="C253" s="35"/>
      <c r="D253" s="35"/>
      <c r="E253" s="37"/>
      <c r="F253" s="40"/>
    </row>
    <row r="254" spans="1:6" ht="12.75" customHeight="1">
      <c r="A254" s="36"/>
      <c r="C254" s="35"/>
      <c r="D254" s="35"/>
      <c r="E254" s="37"/>
      <c r="F254" s="40"/>
    </row>
    <row r="255" spans="1:6" ht="12.75" customHeight="1">
      <c r="A255" s="36"/>
      <c r="C255" s="35"/>
      <c r="D255" s="35"/>
      <c r="E255" s="37"/>
      <c r="F255" s="40"/>
    </row>
    <row r="256" spans="1:6" ht="12.75" customHeight="1">
      <c r="A256" s="36"/>
      <c r="C256" s="35"/>
      <c r="D256" s="35"/>
      <c r="E256" s="37"/>
      <c r="F256" s="40"/>
    </row>
    <row r="257" spans="1:6" ht="12.75" customHeight="1">
      <c r="A257" s="36"/>
      <c r="C257" s="35"/>
      <c r="D257" s="35"/>
      <c r="E257" s="37"/>
      <c r="F257" s="40"/>
    </row>
    <row r="258" spans="1:6" ht="12.75" customHeight="1">
      <c r="A258" s="36"/>
      <c r="C258" s="35"/>
      <c r="D258" s="35"/>
      <c r="E258" s="37"/>
      <c r="F258" s="40"/>
    </row>
    <row r="259" spans="1:6" ht="12.75" customHeight="1">
      <c r="A259" s="36"/>
      <c r="C259" s="35"/>
      <c r="D259" s="35"/>
      <c r="E259" s="37"/>
      <c r="F259" s="40"/>
    </row>
    <row r="260" spans="1:6" ht="12.75" customHeight="1">
      <c r="A260" s="36"/>
      <c r="C260" s="35"/>
      <c r="D260" s="35"/>
      <c r="E260" s="37"/>
      <c r="F260" s="40"/>
    </row>
    <row r="261" spans="1:6" ht="12.75" customHeight="1">
      <c r="A261" s="36"/>
      <c r="C261" s="35"/>
      <c r="D261" s="35"/>
      <c r="E261" s="37"/>
      <c r="F261" s="40"/>
    </row>
    <row r="262" spans="1:6" ht="12.75" customHeight="1">
      <c r="A262" s="36"/>
      <c r="C262" s="35"/>
      <c r="D262" s="35"/>
      <c r="E262" s="37"/>
      <c r="F262" s="40"/>
    </row>
    <row r="263" spans="1:6" ht="12.75" customHeight="1">
      <c r="A263" s="36"/>
      <c r="C263" s="35"/>
      <c r="D263" s="35"/>
      <c r="E263" s="37"/>
      <c r="F263" s="40"/>
    </row>
    <row r="264" spans="1:6" ht="12.75" customHeight="1">
      <c r="A264" s="36"/>
      <c r="C264" s="35"/>
      <c r="D264" s="35"/>
      <c r="E264" s="37"/>
      <c r="F264" s="40"/>
    </row>
    <row r="265" spans="1:6" ht="12.75" customHeight="1">
      <c r="A265" s="36"/>
      <c r="C265" s="35"/>
      <c r="D265" s="35"/>
      <c r="E265" s="37"/>
      <c r="F265" s="40"/>
    </row>
    <row r="266" spans="1:6" ht="12.75" customHeight="1">
      <c r="A266" s="36"/>
      <c r="C266" s="35"/>
      <c r="D266" s="35"/>
      <c r="E266" s="37"/>
      <c r="F266" s="40"/>
    </row>
    <row r="267" spans="1:6" ht="12.75" customHeight="1">
      <c r="A267" s="36"/>
      <c r="C267" s="35"/>
      <c r="D267" s="35"/>
      <c r="E267" s="37"/>
      <c r="F267" s="40"/>
    </row>
    <row r="268" spans="1:6" ht="12.75" customHeight="1">
      <c r="A268" s="36"/>
      <c r="C268" s="35"/>
      <c r="D268" s="35"/>
      <c r="E268" s="37"/>
      <c r="F268" s="40"/>
    </row>
    <row r="269" spans="1:6" ht="12.75" customHeight="1">
      <c r="A269" s="36"/>
      <c r="C269" s="35"/>
      <c r="D269" s="35"/>
      <c r="E269" s="37"/>
      <c r="F269" s="40"/>
    </row>
    <row r="270" spans="1:6" ht="12.75" customHeight="1">
      <c r="A270" s="36"/>
      <c r="C270" s="35"/>
      <c r="D270" s="35"/>
      <c r="E270" s="37"/>
      <c r="F270" s="40"/>
    </row>
    <row r="271" spans="1:6" ht="12.75" customHeight="1">
      <c r="A271" s="36"/>
      <c r="C271" s="35"/>
      <c r="D271" s="35"/>
      <c r="E271" s="37"/>
      <c r="F271" s="40"/>
    </row>
    <row r="272" spans="1:6" ht="12.75" customHeight="1">
      <c r="A272" s="36"/>
      <c r="C272" s="35"/>
      <c r="D272" s="35"/>
      <c r="E272" s="37"/>
      <c r="F272" s="40"/>
    </row>
    <row r="273" spans="1:6" ht="12.75" customHeight="1">
      <c r="A273" s="36"/>
      <c r="C273" s="35"/>
      <c r="D273" s="35"/>
      <c r="E273" s="37"/>
      <c r="F273" s="40"/>
    </row>
    <row r="274" spans="1:6" ht="12.75" customHeight="1">
      <c r="A274" s="36"/>
      <c r="C274" s="35"/>
      <c r="D274" s="35"/>
      <c r="E274" s="37"/>
      <c r="F274" s="40"/>
    </row>
    <row r="275" spans="1:6" ht="12.75" customHeight="1">
      <c r="A275" s="36"/>
      <c r="C275" s="35"/>
      <c r="D275" s="35"/>
      <c r="E275" s="37"/>
      <c r="F275" s="40"/>
    </row>
    <row r="276" spans="1:6" ht="12.75" customHeight="1">
      <c r="A276" s="36"/>
      <c r="C276" s="35"/>
      <c r="D276" s="35"/>
      <c r="E276" s="37"/>
      <c r="F276" s="40"/>
    </row>
    <row r="277" spans="1:6" ht="12.75" customHeight="1">
      <c r="A277" s="36"/>
      <c r="C277" s="35"/>
      <c r="D277" s="35"/>
      <c r="E277" s="37"/>
      <c r="F277" s="40"/>
    </row>
    <row r="278" spans="1:6" ht="12.75" customHeight="1">
      <c r="A278" s="36"/>
      <c r="C278" s="35"/>
      <c r="D278" s="35"/>
      <c r="E278" s="37"/>
      <c r="F278" s="40"/>
    </row>
    <row r="279" spans="1:6" ht="12.75" customHeight="1">
      <c r="A279" s="36"/>
      <c r="C279" s="35"/>
      <c r="D279" s="35"/>
      <c r="E279" s="37"/>
      <c r="F279" s="40"/>
    </row>
    <row r="280" spans="1:6" ht="12.75" customHeight="1">
      <c r="A280" s="36"/>
      <c r="C280" s="35"/>
      <c r="D280" s="35"/>
      <c r="E280" s="37"/>
      <c r="F280" s="40"/>
    </row>
    <row r="281" spans="1:6" ht="12.75" customHeight="1">
      <c r="A281" s="36"/>
      <c r="C281" s="35"/>
      <c r="D281" s="35"/>
      <c r="E281" s="37"/>
      <c r="F281" s="40"/>
    </row>
    <row r="282" spans="1:6" ht="12.75" customHeight="1">
      <c r="A282" s="36"/>
      <c r="C282" s="35"/>
      <c r="D282" s="35"/>
      <c r="E282" s="37"/>
      <c r="F282" s="40"/>
    </row>
    <row r="283" spans="1:6" ht="12.75" customHeight="1">
      <c r="A283" s="36"/>
      <c r="C283" s="35"/>
      <c r="D283" s="35"/>
      <c r="E283" s="37"/>
      <c r="F283" s="40"/>
    </row>
    <row r="284" spans="1:6" ht="12.75" customHeight="1">
      <c r="A284" s="36"/>
      <c r="C284" s="35"/>
      <c r="D284" s="35"/>
      <c r="E284" s="37"/>
      <c r="F284" s="40"/>
    </row>
    <row r="285" spans="1:6" ht="12.75" customHeight="1">
      <c r="A285" s="36"/>
      <c r="C285" s="35"/>
      <c r="D285" s="35"/>
      <c r="E285" s="37"/>
      <c r="F285" s="40"/>
    </row>
    <row r="286" spans="1:6" ht="12.75" customHeight="1">
      <c r="A286" s="36"/>
      <c r="C286" s="35"/>
      <c r="D286" s="35"/>
      <c r="E286" s="37"/>
      <c r="F286" s="40"/>
    </row>
    <row r="287" spans="1:6" ht="12.75" customHeight="1">
      <c r="A287" s="36"/>
      <c r="C287" s="35"/>
      <c r="D287" s="35"/>
      <c r="E287" s="37"/>
      <c r="F287" s="40"/>
    </row>
    <row r="288" spans="1:6" ht="12.75" customHeight="1">
      <c r="A288" s="36"/>
      <c r="C288" s="35"/>
      <c r="D288" s="35"/>
      <c r="E288" s="37"/>
      <c r="F288" s="40"/>
    </row>
    <row r="289" spans="1:6" ht="12.75" customHeight="1">
      <c r="A289" s="36"/>
      <c r="C289" s="35"/>
      <c r="D289" s="35"/>
      <c r="E289" s="37"/>
      <c r="F289" s="40"/>
    </row>
    <row r="290" spans="1:6" ht="12.75" customHeight="1">
      <c r="A290" s="36"/>
      <c r="C290" s="35"/>
      <c r="D290" s="35"/>
      <c r="E290" s="37"/>
      <c r="F290" s="40"/>
    </row>
    <row r="291" spans="1:6" ht="12.75" customHeight="1">
      <c r="A291" s="36"/>
      <c r="C291" s="35"/>
      <c r="D291" s="35"/>
      <c r="E291" s="37"/>
      <c r="F291" s="40"/>
    </row>
    <row r="292" spans="1:6" ht="12.75" customHeight="1">
      <c r="A292" s="36"/>
      <c r="C292" s="35"/>
      <c r="D292" s="35"/>
      <c r="E292" s="37"/>
      <c r="F292" s="40"/>
    </row>
    <row r="293" spans="1:6" ht="12.75" customHeight="1">
      <c r="A293" s="36"/>
      <c r="C293" s="35"/>
      <c r="D293" s="35"/>
      <c r="E293" s="37"/>
      <c r="F293" s="40"/>
    </row>
    <row r="294" spans="1:6" ht="12.75" customHeight="1">
      <c r="A294" s="36"/>
      <c r="C294" s="35"/>
      <c r="D294" s="35"/>
      <c r="E294" s="37"/>
      <c r="F294" s="40"/>
    </row>
    <row r="295" spans="1:6" ht="12.75" customHeight="1">
      <c r="A295" s="36"/>
      <c r="C295" s="35"/>
      <c r="D295" s="35"/>
      <c r="E295" s="37"/>
      <c r="F295" s="40"/>
    </row>
    <row r="296" spans="1:6" ht="12.75" customHeight="1">
      <c r="A296" s="36"/>
      <c r="C296" s="35"/>
      <c r="D296" s="35"/>
      <c r="E296" s="37"/>
      <c r="F296" s="40"/>
    </row>
    <row r="297" spans="1:6" ht="12.75" customHeight="1">
      <c r="A297" s="36"/>
      <c r="C297" s="35"/>
      <c r="D297" s="35"/>
      <c r="E297" s="37"/>
      <c r="F297" s="40"/>
    </row>
    <row r="298" spans="1:6" ht="12.75" customHeight="1">
      <c r="A298" s="36"/>
      <c r="C298" s="35"/>
      <c r="D298" s="35"/>
      <c r="E298" s="37"/>
      <c r="F298" s="40"/>
    </row>
    <row r="299" spans="1:6" ht="12.75" customHeight="1">
      <c r="A299" s="36"/>
      <c r="C299" s="35"/>
      <c r="D299" s="35"/>
      <c r="E299" s="37"/>
      <c r="F299" s="40"/>
    </row>
    <row r="300" spans="1:6" ht="12.75" customHeight="1">
      <c r="A300" s="36"/>
      <c r="C300" s="35"/>
      <c r="D300" s="35"/>
      <c r="E300" s="37"/>
      <c r="F300" s="40"/>
    </row>
    <row r="301" spans="1:6" ht="12.75" customHeight="1">
      <c r="A301" s="36"/>
      <c r="C301" s="35"/>
      <c r="D301" s="35"/>
      <c r="E301" s="37"/>
      <c r="F301" s="40"/>
    </row>
    <row r="302" spans="1:6" ht="12.75" customHeight="1">
      <c r="A302" s="36"/>
      <c r="C302" s="35"/>
      <c r="D302" s="35"/>
      <c r="E302" s="37"/>
      <c r="F302" s="40"/>
    </row>
    <row r="303" spans="1:6" ht="12.75" customHeight="1">
      <c r="A303" s="36"/>
      <c r="C303" s="35"/>
      <c r="D303" s="35"/>
      <c r="E303" s="37"/>
      <c r="F303" s="40"/>
    </row>
    <row r="304" spans="1:6" ht="12.75" customHeight="1">
      <c r="A304" s="36"/>
      <c r="C304" s="35"/>
      <c r="D304" s="35"/>
      <c r="E304" s="37"/>
      <c r="F304" s="40"/>
    </row>
    <row r="305" spans="1:6" ht="12.75" customHeight="1">
      <c r="A305" s="36"/>
      <c r="C305" s="35"/>
      <c r="D305" s="35"/>
      <c r="E305" s="37"/>
      <c r="F305" s="40"/>
    </row>
    <row r="306" spans="1:6" ht="12.75" customHeight="1">
      <c r="A306" s="36"/>
      <c r="C306" s="35"/>
      <c r="D306" s="35"/>
      <c r="E306" s="37"/>
      <c r="F306" s="40"/>
    </row>
    <row r="307" spans="1:6" ht="12.75" customHeight="1">
      <c r="A307" s="36"/>
      <c r="C307" s="35"/>
      <c r="D307" s="35"/>
      <c r="E307" s="37"/>
      <c r="F307" s="40"/>
    </row>
    <row r="308" spans="1:6" ht="12.75" customHeight="1">
      <c r="A308" s="36"/>
      <c r="C308" s="35"/>
      <c r="D308" s="35"/>
      <c r="E308" s="37"/>
      <c r="F308" s="40"/>
    </row>
    <row r="309" spans="1:6" ht="12.75" customHeight="1">
      <c r="A309" s="36"/>
      <c r="C309" s="35"/>
      <c r="D309" s="35"/>
      <c r="E309" s="37"/>
      <c r="F309" s="40"/>
    </row>
    <row r="310" spans="1:6" ht="12.75" customHeight="1">
      <c r="A310" s="36"/>
      <c r="C310" s="35"/>
      <c r="D310" s="35"/>
      <c r="E310" s="37"/>
      <c r="F310" s="40"/>
    </row>
    <row r="311" spans="1:6" ht="12.75" customHeight="1">
      <c r="A311" s="36"/>
      <c r="C311" s="35"/>
      <c r="D311" s="35"/>
      <c r="E311" s="37"/>
      <c r="F311" s="40"/>
    </row>
    <row r="312" spans="1:6" ht="12.75" customHeight="1">
      <c r="A312" s="36"/>
      <c r="C312" s="35"/>
      <c r="D312" s="35"/>
      <c r="E312" s="37"/>
      <c r="F312" s="40"/>
    </row>
    <row r="313" spans="1:6" ht="12.75" customHeight="1">
      <c r="A313" s="36"/>
      <c r="C313" s="35"/>
      <c r="D313" s="35"/>
      <c r="E313" s="37"/>
      <c r="F313" s="40"/>
    </row>
    <row r="314" spans="1:6" ht="12.75" customHeight="1">
      <c r="A314" s="36"/>
      <c r="C314" s="35"/>
      <c r="D314" s="35"/>
      <c r="E314" s="37"/>
      <c r="F314" s="40"/>
    </row>
    <row r="315" spans="1:6" ht="12.75" customHeight="1">
      <c r="A315" s="36"/>
      <c r="C315" s="35"/>
      <c r="D315" s="35"/>
      <c r="E315" s="37"/>
      <c r="F315" s="40"/>
    </row>
    <row r="316" spans="1:6" ht="12.75" customHeight="1">
      <c r="A316" s="36"/>
      <c r="C316" s="35"/>
      <c r="D316" s="35"/>
      <c r="E316" s="37"/>
      <c r="F316" s="40"/>
    </row>
    <row r="317" spans="1:6" ht="12.75" customHeight="1">
      <c r="A317" s="36"/>
      <c r="C317" s="35"/>
      <c r="D317" s="35"/>
      <c r="E317" s="37"/>
      <c r="F317" s="40"/>
    </row>
    <row r="318" spans="1:6" ht="12.75" customHeight="1">
      <c r="A318" s="36"/>
      <c r="C318" s="35"/>
      <c r="D318" s="35"/>
      <c r="E318" s="37"/>
      <c r="F318" s="40"/>
    </row>
    <row r="319" spans="1:6" ht="12.75" customHeight="1">
      <c r="A319" s="36"/>
      <c r="C319" s="35"/>
      <c r="D319" s="35"/>
      <c r="E319" s="37"/>
      <c r="F319" s="40"/>
    </row>
    <row r="320" spans="1:6" ht="12.75" customHeight="1">
      <c r="A320" s="36"/>
      <c r="C320" s="35"/>
      <c r="D320" s="35"/>
      <c r="E320" s="37"/>
      <c r="F320" s="40"/>
    </row>
    <row r="321" spans="1:6" ht="12.75" customHeight="1">
      <c r="A321" s="36"/>
      <c r="C321" s="35"/>
      <c r="D321" s="35"/>
      <c r="E321" s="37"/>
      <c r="F321" s="40"/>
    </row>
    <row r="322" spans="1:6" ht="12.75" customHeight="1">
      <c r="A322" s="36"/>
      <c r="C322" s="35"/>
      <c r="D322" s="35"/>
      <c r="E322" s="37"/>
      <c r="F322" s="40"/>
    </row>
    <row r="323" spans="1:6" ht="12.75" customHeight="1">
      <c r="A323" s="36"/>
      <c r="C323" s="35"/>
      <c r="D323" s="35"/>
      <c r="E323" s="37"/>
      <c r="F323" s="40"/>
    </row>
    <row r="324" spans="1:6" ht="12.75" customHeight="1">
      <c r="A324" s="36"/>
      <c r="C324" s="35"/>
      <c r="D324" s="35"/>
      <c r="E324" s="37"/>
      <c r="F324" s="40"/>
    </row>
    <row r="325" spans="1:6" ht="12.75" customHeight="1">
      <c r="A325" s="36"/>
      <c r="C325" s="35"/>
      <c r="D325" s="35"/>
      <c r="E325" s="37"/>
      <c r="F325" s="40"/>
    </row>
    <row r="326" spans="1:6" ht="12.75" customHeight="1">
      <c r="A326" s="36"/>
      <c r="C326" s="35"/>
      <c r="D326" s="35"/>
      <c r="E326" s="37"/>
      <c r="F326" s="40"/>
    </row>
    <row r="327" spans="1:6" ht="12.75" customHeight="1">
      <c r="A327" s="36"/>
      <c r="C327" s="35"/>
      <c r="D327" s="35"/>
      <c r="E327" s="37"/>
      <c r="F327" s="40"/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s="15" customFormat="1" ht="15.75" customHeight="1"/>
    <row r="338" s="15" customFormat="1" ht="15.75" customHeight="1"/>
    <row r="339" s="15" customFormat="1" ht="15.75" customHeight="1"/>
    <row r="340" s="15" customFormat="1" ht="15.75" customHeight="1"/>
    <row r="341" s="15" customFormat="1" ht="15.75" customHeight="1"/>
    <row r="342" s="15" customFormat="1" ht="15.75" customHeight="1"/>
    <row r="343" s="15" customFormat="1" ht="15.75" customHeight="1"/>
    <row r="344" s="15" customFormat="1" ht="15.75" customHeight="1"/>
    <row r="345" s="15" customFormat="1" ht="15.75" customHeight="1"/>
    <row r="346" s="15" customFormat="1" ht="15.75" customHeight="1"/>
    <row r="347" s="15" customFormat="1" ht="15.75" customHeight="1"/>
    <row r="348" s="15" customFormat="1" ht="15.75" customHeight="1"/>
    <row r="349" s="15" customFormat="1" ht="15.75" customHeight="1"/>
    <row r="350" s="15" customFormat="1" ht="15.75" customHeight="1"/>
    <row r="351" s="15" customFormat="1" ht="15.75" customHeight="1"/>
    <row r="352" s="15" customFormat="1" ht="15.75" customHeight="1"/>
    <row r="353" s="15" customFormat="1" ht="15.75" customHeight="1"/>
    <row r="354" s="15" customFormat="1" ht="15.75" customHeight="1"/>
    <row r="355" s="15" customFormat="1" ht="15.75" customHeight="1"/>
    <row r="356" s="15" customFormat="1" ht="15.75" customHeight="1"/>
    <row r="357" s="15" customFormat="1" ht="15.75" customHeight="1"/>
    <row r="358" s="15" customFormat="1" ht="15.75" customHeight="1"/>
    <row r="359" s="15" customFormat="1" ht="15.75" customHeight="1"/>
    <row r="360" s="15" customFormat="1" ht="15.75" customHeight="1"/>
    <row r="361" s="15" customFormat="1" ht="15.75" customHeight="1"/>
    <row r="362" s="15" customFormat="1" ht="15.75" customHeight="1"/>
    <row r="363" s="15" customFormat="1" ht="15.75" customHeight="1"/>
    <row r="364" s="15" customFormat="1" ht="15.75" customHeight="1"/>
    <row r="365" s="15" customFormat="1" ht="15.75" customHeight="1"/>
    <row r="366" s="15" customFormat="1" ht="15.75" customHeight="1"/>
    <row r="367" s="15" customFormat="1" ht="15.75" customHeight="1"/>
    <row r="368" s="15" customFormat="1" ht="15.75" customHeight="1"/>
    <row r="369" s="15" customFormat="1" ht="15.75" customHeight="1"/>
    <row r="370" s="15" customFormat="1" ht="15.75" customHeight="1"/>
    <row r="371" s="15" customFormat="1" ht="15.75" customHeight="1"/>
    <row r="372" s="15" customFormat="1" ht="15.75" customHeight="1"/>
    <row r="373" s="15" customFormat="1" ht="15.75" customHeight="1"/>
    <row r="374" s="15" customFormat="1" ht="15.75" customHeight="1"/>
    <row r="375" s="15" customFormat="1" ht="15.75" customHeight="1"/>
    <row r="376" s="15" customFormat="1" ht="15.75" customHeight="1"/>
    <row r="377" s="15" customFormat="1" ht="15.75" customHeight="1"/>
    <row r="378" s="15" customFormat="1" ht="15.75" customHeight="1"/>
    <row r="379" s="15" customFormat="1" ht="15.75" customHeight="1"/>
    <row r="380" s="15" customFormat="1" ht="15.75" customHeight="1"/>
    <row r="381" s="15" customFormat="1" ht="15.75" customHeight="1"/>
    <row r="382" s="15" customFormat="1" ht="15.75" customHeight="1"/>
    <row r="383" s="15" customFormat="1" ht="15.75" customHeight="1"/>
    <row r="384" s="15" customFormat="1" ht="15.75" customHeight="1"/>
    <row r="385" s="15" customFormat="1" ht="15.75" customHeight="1"/>
    <row r="386" s="15" customFormat="1" ht="15.75" customHeight="1"/>
    <row r="387" s="15" customFormat="1" ht="15.75" customHeight="1"/>
    <row r="388" s="15" customFormat="1" ht="15.75" customHeight="1"/>
    <row r="389" s="15" customFormat="1" ht="15.75" customHeight="1"/>
    <row r="390" s="15" customFormat="1" ht="15.75" customHeight="1"/>
    <row r="391" s="15" customFormat="1" ht="15.75" customHeight="1"/>
    <row r="392" s="15" customFormat="1" ht="15.75" customHeight="1"/>
    <row r="393" s="15" customFormat="1" ht="15.75" customHeight="1"/>
    <row r="394" s="15" customFormat="1" ht="15.75" customHeight="1"/>
    <row r="395" s="15" customFormat="1" ht="15.75" customHeight="1"/>
    <row r="396" s="15" customFormat="1" ht="15.75" customHeight="1"/>
    <row r="397" s="15" customFormat="1" ht="15.75" customHeight="1"/>
    <row r="398" s="15" customFormat="1" ht="15.75" customHeight="1"/>
    <row r="399" s="15" customFormat="1" ht="15.75" customHeight="1"/>
    <row r="400" s="15" customFormat="1" ht="15.75" customHeight="1"/>
    <row r="401" s="15" customFormat="1" ht="15.75" customHeight="1"/>
    <row r="402" s="15" customFormat="1" ht="15.75" customHeight="1"/>
    <row r="403" s="15" customFormat="1" ht="15.75" customHeight="1"/>
    <row r="404" s="15" customFormat="1" ht="15.75" customHeight="1"/>
    <row r="405" s="15" customFormat="1" ht="15.75" customHeight="1"/>
    <row r="406" s="15" customFormat="1" ht="15.75" customHeight="1"/>
    <row r="407" s="15" customFormat="1" ht="15.75" customHeight="1"/>
    <row r="408" s="15" customFormat="1" ht="15.75" customHeight="1"/>
    <row r="409" s="15" customFormat="1" ht="15.75" customHeight="1"/>
    <row r="410" s="15" customFormat="1" ht="15.75" customHeight="1"/>
    <row r="411" s="15" customFormat="1" ht="15.75" customHeight="1"/>
    <row r="412" s="15" customFormat="1" ht="15.75" customHeight="1"/>
    <row r="413" s="15" customFormat="1" ht="15.75" customHeight="1"/>
    <row r="414" s="15" customFormat="1" ht="15.75" customHeight="1"/>
    <row r="415" s="15" customFormat="1" ht="15.75" customHeight="1"/>
    <row r="416" s="15" customFormat="1" ht="15.75" customHeight="1"/>
    <row r="417" s="15" customFormat="1" ht="15.75" customHeight="1"/>
    <row r="418" s="15" customFormat="1" ht="15.75" customHeight="1"/>
    <row r="419" s="15" customFormat="1" ht="15.75" customHeight="1"/>
    <row r="420" s="15" customFormat="1" ht="15.75" customHeight="1"/>
    <row r="421" s="15" customFormat="1" ht="15.75" customHeight="1"/>
    <row r="422" s="15" customFormat="1" ht="15.75" customHeight="1"/>
    <row r="423" s="15" customFormat="1" ht="15.75" customHeight="1"/>
    <row r="424" s="15" customFormat="1" ht="15.75" customHeight="1"/>
    <row r="425" s="15" customFormat="1" ht="15.75" customHeight="1"/>
    <row r="426" s="15" customFormat="1" ht="15.75" customHeight="1"/>
    <row r="427" s="15" customFormat="1" ht="15.75" customHeight="1"/>
    <row r="428" s="15" customFormat="1" ht="15.75" customHeight="1"/>
    <row r="429" s="15" customFormat="1" ht="15.75" customHeight="1"/>
    <row r="430" s="15" customFormat="1" ht="15.75" customHeight="1"/>
    <row r="431" s="15" customFormat="1" ht="15.75" customHeight="1"/>
    <row r="432" s="15" customFormat="1" ht="15.75" customHeight="1"/>
    <row r="433" s="15" customFormat="1" ht="15.75" customHeight="1"/>
    <row r="434" s="15" customFormat="1" ht="15.75" customHeight="1"/>
    <row r="435" s="15" customFormat="1" ht="15.75" customHeight="1"/>
    <row r="436" s="15" customFormat="1" ht="15.75" customHeight="1"/>
    <row r="437" s="15" customFormat="1" ht="15.75" customHeight="1"/>
    <row r="438" s="15" customFormat="1" ht="15.75" customHeight="1"/>
    <row r="439" s="15" customFormat="1" ht="15.75" customHeight="1"/>
    <row r="440" s="15" customFormat="1" ht="15.75" customHeight="1"/>
    <row r="441" s="15" customFormat="1" ht="15.75" customHeight="1"/>
    <row r="442" s="15" customFormat="1" ht="15.75" customHeight="1"/>
    <row r="443" s="15" customFormat="1" ht="15.75" customHeight="1"/>
    <row r="444" s="15" customFormat="1" ht="15.75" customHeight="1"/>
    <row r="445" s="15" customFormat="1" ht="15.75" customHeight="1"/>
    <row r="446" s="15" customFormat="1" ht="15.75" customHeight="1"/>
    <row r="447" s="15" customFormat="1" ht="15.75" customHeight="1"/>
    <row r="448" s="15" customFormat="1" ht="15.75" customHeight="1"/>
    <row r="449" s="15" customFormat="1" ht="15.75" customHeight="1"/>
    <row r="450" s="15" customFormat="1" ht="15.75" customHeight="1"/>
    <row r="451" s="15" customFormat="1" ht="15.75" customHeight="1"/>
    <row r="452" s="15" customFormat="1" ht="15.75" customHeight="1"/>
    <row r="453" s="15" customFormat="1" ht="15.75" customHeight="1"/>
    <row r="454" s="15" customFormat="1" ht="15.75" customHeight="1"/>
    <row r="455" s="15" customFormat="1" ht="15.75" customHeight="1"/>
    <row r="456" s="15" customFormat="1" ht="15.75" customHeight="1"/>
    <row r="457" s="15" customFormat="1" ht="15.75" customHeight="1"/>
    <row r="458" s="15" customFormat="1" ht="15.75" customHeight="1"/>
    <row r="459" s="15" customFormat="1" ht="15.75" customHeight="1"/>
    <row r="460" s="15" customFormat="1" ht="15.75" customHeight="1"/>
    <row r="461" s="15" customFormat="1" ht="15.75" customHeight="1"/>
    <row r="462" s="15" customFormat="1" ht="15.75" customHeight="1"/>
    <row r="463" s="15" customFormat="1" ht="15.75" customHeight="1"/>
    <row r="464" s="15" customFormat="1" ht="15.75" customHeight="1"/>
    <row r="465" s="15" customFormat="1" ht="15.75" customHeight="1"/>
    <row r="466" s="15" customFormat="1" ht="15.75" customHeight="1"/>
    <row r="467" s="15" customFormat="1" ht="15.75" customHeight="1"/>
    <row r="468" s="15" customFormat="1" ht="15.75" customHeight="1"/>
    <row r="469" s="15" customFormat="1" ht="15.75" customHeight="1"/>
    <row r="470" s="15" customFormat="1" ht="15.75" customHeight="1"/>
    <row r="471" s="15" customFormat="1" ht="15.75" customHeight="1"/>
    <row r="472" s="15" customFormat="1" ht="15.75" customHeight="1"/>
    <row r="473" s="15" customFormat="1" ht="15.75" customHeight="1"/>
    <row r="474" s="15" customFormat="1" ht="15.75" customHeight="1"/>
    <row r="475" s="15" customFormat="1" ht="15.75" customHeight="1"/>
    <row r="476" s="15" customFormat="1" ht="15.75" customHeight="1"/>
    <row r="477" s="15" customFormat="1" ht="15.75" customHeight="1"/>
    <row r="478" s="15" customFormat="1" ht="15.75" customHeight="1"/>
    <row r="479" s="15" customFormat="1" ht="15.75" customHeight="1"/>
    <row r="480" s="15" customFormat="1" ht="15.75" customHeight="1"/>
    <row r="481" s="15" customFormat="1" ht="15.75" customHeight="1"/>
    <row r="482" s="15" customFormat="1" ht="15.75" customHeight="1"/>
    <row r="483" s="15" customFormat="1" ht="15.75" customHeight="1"/>
    <row r="484" s="15" customFormat="1" ht="15.75" customHeight="1"/>
    <row r="485" s="15" customFormat="1" ht="15.75" customHeight="1"/>
    <row r="486" s="15" customFormat="1" ht="15.75" customHeight="1"/>
    <row r="487" s="15" customFormat="1" ht="15.75" customHeight="1"/>
    <row r="488" s="15" customFormat="1" ht="15.75" customHeight="1"/>
    <row r="489" s="15" customFormat="1" ht="15.75" customHeight="1"/>
    <row r="490" s="15" customFormat="1" ht="15.75" customHeight="1"/>
    <row r="491" s="15" customFormat="1" ht="15.75" customHeight="1"/>
    <row r="492" s="15" customFormat="1" ht="15.75" customHeight="1"/>
    <row r="493" s="15" customFormat="1" ht="15.75" customHeight="1"/>
    <row r="494" s="15" customFormat="1" ht="15.75" customHeight="1"/>
    <row r="495" s="15" customFormat="1" ht="15.75" customHeight="1"/>
    <row r="496" s="15" customFormat="1" ht="15.75" customHeight="1"/>
    <row r="497" s="15" customFormat="1" ht="15.75" customHeight="1"/>
    <row r="498" s="15" customFormat="1" ht="15.75" customHeight="1"/>
    <row r="499" s="15" customFormat="1" ht="15.75" customHeight="1"/>
    <row r="500" s="15" customFormat="1" ht="15.75" customHeight="1"/>
    <row r="501" s="15" customFormat="1" ht="15.75" customHeight="1"/>
    <row r="502" s="15" customFormat="1" ht="15.75" customHeight="1"/>
    <row r="503" s="15" customFormat="1" ht="15.75" customHeight="1"/>
    <row r="504" s="15" customFormat="1" ht="15.75" customHeight="1"/>
    <row r="505" s="15" customFormat="1" ht="15.75" customHeight="1"/>
    <row r="506" s="15" customFormat="1" ht="15.75" customHeight="1"/>
    <row r="507" s="15" customFormat="1" ht="15.75" customHeight="1"/>
    <row r="508" s="15" customFormat="1" ht="15.75" customHeight="1"/>
    <row r="509" s="15" customFormat="1" ht="15.75" customHeight="1"/>
    <row r="510" s="15" customFormat="1" ht="15.75" customHeight="1"/>
    <row r="511" s="15" customFormat="1" ht="15.75" customHeight="1"/>
    <row r="512" s="15" customFormat="1" ht="15.75" customHeight="1"/>
    <row r="513" s="15" customFormat="1" ht="15.75" customHeight="1"/>
    <row r="514" s="15" customFormat="1" ht="15.75" customHeight="1"/>
    <row r="515" s="15" customFormat="1" ht="15.75" customHeight="1"/>
    <row r="516" s="15" customFormat="1" ht="15.75" customHeight="1"/>
    <row r="517" s="15" customFormat="1" ht="15.75" customHeight="1"/>
    <row r="518" s="15" customFormat="1" ht="15.75" customHeight="1"/>
    <row r="519" s="15" customFormat="1" ht="15.75" customHeight="1"/>
    <row r="520" s="15" customFormat="1" ht="15.75" customHeight="1"/>
    <row r="521" s="15" customFormat="1" ht="15.75" customHeight="1"/>
    <row r="522" s="15" customFormat="1" ht="15.75" customHeight="1"/>
    <row r="523" s="15" customFormat="1" ht="15.75" customHeight="1"/>
    <row r="524" s="15" customFormat="1" ht="15.75" customHeight="1"/>
    <row r="525" s="15" customFormat="1" ht="15.75" customHeight="1"/>
    <row r="526" s="15" customFormat="1" ht="15.75" customHeight="1"/>
    <row r="527" s="15" customFormat="1" ht="15.75" customHeight="1"/>
    <row r="528" s="15" customFormat="1" ht="15.75" customHeight="1"/>
    <row r="529" s="15" customFormat="1" ht="15.75" customHeight="1"/>
    <row r="530" s="15" customFormat="1" ht="15.75" customHeight="1"/>
    <row r="531" s="15" customFormat="1" ht="15.75" customHeight="1"/>
    <row r="532" s="15" customFormat="1" ht="15.75" customHeight="1"/>
    <row r="533" s="15" customFormat="1" ht="15.75" customHeight="1"/>
    <row r="534" s="15" customFormat="1" ht="15.75" customHeight="1"/>
    <row r="535" s="15" customFormat="1" ht="15.75" customHeight="1"/>
    <row r="536" s="15" customFormat="1" ht="15.75" customHeight="1"/>
    <row r="537" s="15" customFormat="1" ht="15.75" customHeight="1"/>
    <row r="538" s="15" customFormat="1" ht="15.75" customHeight="1"/>
    <row r="539" s="15" customFormat="1" ht="15.75" customHeight="1"/>
    <row r="540" s="15" customFormat="1" ht="15.75" customHeight="1"/>
    <row r="541" s="15" customFormat="1" ht="15.75" customHeight="1"/>
    <row r="542" s="15" customFormat="1" ht="15.75" customHeight="1"/>
    <row r="543" s="15" customFormat="1" ht="15.75" customHeight="1"/>
    <row r="544" s="15" customFormat="1" ht="15.75" customHeight="1"/>
    <row r="545" s="15" customFormat="1" ht="15.75" customHeight="1"/>
    <row r="546" s="15" customFormat="1" ht="15.75" customHeight="1"/>
    <row r="547" s="15" customFormat="1" ht="15.75" customHeight="1"/>
    <row r="548" s="15" customFormat="1" ht="15.75" customHeight="1"/>
    <row r="549" s="15" customFormat="1" ht="15.75" customHeight="1"/>
    <row r="550" s="15" customFormat="1" ht="15.75" customHeight="1"/>
    <row r="551" s="15" customFormat="1" ht="15.75" customHeight="1"/>
    <row r="552" s="15" customFormat="1" ht="15.75" customHeight="1"/>
    <row r="553" s="15" customFormat="1" ht="15.75" customHeight="1"/>
    <row r="554" s="15" customFormat="1" ht="15.75" customHeight="1"/>
    <row r="555" s="15" customFormat="1" ht="15.75" customHeight="1"/>
    <row r="556" s="15" customFormat="1" ht="15.75" customHeight="1"/>
    <row r="557" s="15" customFormat="1" ht="15.75" customHeight="1"/>
    <row r="558" s="15" customFormat="1" ht="15.75" customHeight="1"/>
    <row r="559" s="15" customFormat="1" ht="15.75" customHeight="1"/>
    <row r="560" s="15" customFormat="1" ht="15.75" customHeight="1"/>
    <row r="561" s="15" customFormat="1" ht="15.75" customHeight="1"/>
    <row r="562" s="15" customFormat="1" ht="15.75" customHeight="1"/>
    <row r="563" s="15" customFormat="1" ht="15.75" customHeight="1"/>
    <row r="564" s="15" customFormat="1" ht="15.75" customHeight="1"/>
    <row r="565" s="15" customFormat="1" ht="15.75" customHeight="1"/>
    <row r="566" s="15" customFormat="1" ht="15.75" customHeight="1"/>
    <row r="567" s="15" customFormat="1" ht="15.75" customHeight="1"/>
    <row r="568" s="15" customFormat="1" ht="15.75" customHeight="1"/>
    <row r="569" s="15" customFormat="1" ht="15.75" customHeight="1"/>
    <row r="570" s="15" customFormat="1" ht="15.75" customHeight="1"/>
    <row r="571" s="15" customFormat="1" ht="15.75" customHeight="1"/>
    <row r="572" s="15" customFormat="1" ht="15.75" customHeight="1"/>
    <row r="573" s="15" customFormat="1" ht="15.75" customHeight="1"/>
    <row r="574" s="15" customFormat="1" ht="15.75" customHeight="1"/>
    <row r="575" s="15" customFormat="1" ht="15.75" customHeight="1"/>
    <row r="576" s="15" customFormat="1" ht="15.75" customHeight="1"/>
    <row r="577" s="15" customFormat="1" ht="15.75" customHeight="1"/>
    <row r="578" s="15" customFormat="1" ht="15.75" customHeight="1"/>
    <row r="579" s="15" customFormat="1" ht="15.75" customHeight="1"/>
    <row r="580" s="15" customFormat="1" ht="15.75" customHeight="1"/>
    <row r="581" s="15" customFormat="1" ht="15.75" customHeight="1"/>
    <row r="582" s="15" customFormat="1" ht="15.75" customHeight="1"/>
    <row r="583" s="15" customFormat="1" ht="15.75" customHeight="1"/>
    <row r="584" s="15" customFormat="1" ht="15.75" customHeight="1"/>
    <row r="585" s="15" customFormat="1" ht="15.75" customHeight="1"/>
    <row r="586" s="15" customFormat="1" ht="15.75" customHeight="1"/>
    <row r="587" s="15" customFormat="1" ht="15.75" customHeight="1"/>
    <row r="588" s="15" customFormat="1" ht="15.75" customHeight="1"/>
    <row r="589" s="15" customFormat="1" ht="15.75" customHeight="1"/>
    <row r="590" s="15" customFormat="1" ht="15.75" customHeight="1"/>
    <row r="591" s="15" customFormat="1" ht="15.75" customHeight="1"/>
    <row r="592" s="15" customFormat="1" ht="15.75" customHeight="1"/>
    <row r="593" s="15" customFormat="1" ht="15.75" customHeight="1"/>
    <row r="594" s="15" customFormat="1" ht="15.75" customHeight="1"/>
    <row r="595" s="15" customFormat="1" ht="15.75" customHeight="1"/>
    <row r="596" s="15" customFormat="1" ht="15.75" customHeight="1"/>
    <row r="597" s="15" customFormat="1" ht="15.75" customHeight="1"/>
    <row r="598" s="15" customFormat="1" ht="15.75" customHeight="1"/>
    <row r="599" s="15" customFormat="1" ht="15.75" customHeight="1"/>
    <row r="600" s="15" customFormat="1" ht="15.75" customHeight="1"/>
    <row r="601" s="15" customFormat="1" ht="15.75" customHeight="1"/>
    <row r="602" s="15" customFormat="1" ht="15.75" customHeight="1"/>
    <row r="603" s="15" customFormat="1" ht="15.75" customHeight="1"/>
    <row r="604" s="15" customFormat="1" ht="15.75" customHeight="1"/>
    <row r="605" s="15" customFormat="1" ht="15.75" customHeight="1"/>
    <row r="606" s="15" customFormat="1" ht="15.75" customHeight="1"/>
    <row r="607" s="15" customFormat="1" ht="15.75" customHeight="1"/>
    <row r="608" s="15" customFormat="1" ht="15.75" customHeight="1"/>
    <row r="609" s="15" customFormat="1" ht="15.75" customHeight="1"/>
    <row r="610" s="15" customFormat="1" ht="15.75" customHeight="1"/>
    <row r="611" s="15" customFormat="1" ht="15.75" customHeight="1"/>
    <row r="612" s="15" customFormat="1" ht="15.75" customHeight="1"/>
    <row r="613" s="15" customFormat="1" ht="15.75" customHeight="1"/>
    <row r="614" s="15" customFormat="1" ht="15.75" customHeight="1"/>
    <row r="615" s="15" customFormat="1" ht="15.75" customHeight="1"/>
    <row r="616" s="15" customFormat="1" ht="15.75" customHeight="1"/>
    <row r="617" s="15" customFormat="1" ht="15.75" customHeight="1"/>
    <row r="618" s="15" customFormat="1" ht="15.75" customHeight="1"/>
    <row r="619" s="15" customFormat="1" ht="15.75" customHeight="1"/>
    <row r="620" s="15" customFormat="1" ht="15.75" customHeight="1"/>
    <row r="621" s="15" customFormat="1" ht="15.75" customHeight="1"/>
    <row r="622" s="15" customFormat="1" ht="15.75" customHeight="1"/>
    <row r="623" s="15" customFormat="1" ht="15.75" customHeight="1"/>
    <row r="624" s="15" customFormat="1" ht="15.75" customHeight="1"/>
    <row r="625" s="15" customFormat="1" ht="15.75" customHeight="1"/>
    <row r="626" s="15" customFormat="1" ht="15.75" customHeight="1"/>
    <row r="627" s="15" customFormat="1" ht="15.75" customHeight="1"/>
    <row r="628" s="15" customFormat="1" ht="15.75" customHeight="1"/>
    <row r="629" s="15" customFormat="1" ht="15.75" customHeight="1"/>
    <row r="630" s="15" customFormat="1" ht="15.75" customHeight="1"/>
    <row r="631" s="15" customFormat="1" ht="15.75" customHeight="1"/>
    <row r="632" s="15" customFormat="1" ht="15.75" customHeight="1"/>
    <row r="633" s="15" customFormat="1" ht="15.75" customHeight="1"/>
    <row r="634" s="15" customFormat="1" ht="15.75" customHeight="1"/>
    <row r="635" s="15" customFormat="1" ht="15.75" customHeight="1"/>
    <row r="636" s="15" customFormat="1" ht="15.75" customHeight="1"/>
    <row r="637" s="15" customFormat="1" ht="15.75" customHeight="1"/>
    <row r="638" s="15" customFormat="1" ht="15.75" customHeight="1"/>
    <row r="639" s="15" customFormat="1" ht="15.75" customHeight="1"/>
    <row r="640" s="15" customFormat="1" ht="15.75" customHeight="1"/>
    <row r="641" s="15" customFormat="1" ht="15.75" customHeight="1"/>
    <row r="642" s="15" customFormat="1" ht="15.75" customHeight="1"/>
    <row r="643" s="15" customFormat="1" ht="15.75" customHeight="1"/>
    <row r="644" s="15" customFormat="1" ht="15.75" customHeight="1"/>
    <row r="645" s="15" customFormat="1" ht="15.75" customHeight="1"/>
    <row r="646" s="15" customFormat="1" ht="15.75" customHeight="1"/>
    <row r="647" s="15" customFormat="1" ht="15.75" customHeight="1"/>
    <row r="648" s="15" customFormat="1" ht="15.75" customHeight="1"/>
    <row r="649" s="15" customFormat="1" ht="15.75" customHeight="1"/>
    <row r="650" s="15" customFormat="1" ht="15.75" customHeight="1"/>
    <row r="651" s="15" customFormat="1" ht="15.75" customHeight="1"/>
    <row r="652" s="15" customFormat="1" ht="15.75" customHeight="1"/>
    <row r="653" s="15" customFormat="1" ht="15.75" customHeight="1"/>
    <row r="654" s="15" customFormat="1" ht="15.75" customHeight="1"/>
    <row r="655" s="15" customFormat="1" ht="15.75" customHeight="1"/>
    <row r="656" s="15" customFormat="1" ht="15.75" customHeight="1"/>
    <row r="657" s="15" customFormat="1" ht="15.75" customHeight="1"/>
    <row r="658" s="15" customFormat="1" ht="15.75" customHeight="1"/>
    <row r="659" s="15" customFormat="1" ht="15.75" customHeight="1"/>
    <row r="660" s="15" customFormat="1" ht="15.75" customHeight="1"/>
    <row r="661" s="15" customFormat="1" ht="15.75" customHeight="1"/>
    <row r="662" s="15" customFormat="1" ht="15.75" customHeight="1"/>
    <row r="663" s="15" customFormat="1" ht="15.75" customHeight="1"/>
    <row r="664" s="15" customFormat="1" ht="15.75" customHeight="1"/>
    <row r="665" s="15" customFormat="1" ht="15.75" customHeight="1"/>
    <row r="666" s="15" customFormat="1" ht="15.75" customHeight="1"/>
    <row r="667" s="15" customFormat="1" ht="15.75" customHeight="1"/>
    <row r="668" s="15" customFormat="1" ht="15.75" customHeight="1"/>
    <row r="669" s="15" customFormat="1" ht="15.75" customHeight="1"/>
    <row r="670" s="15" customFormat="1" ht="15.75" customHeight="1"/>
    <row r="671" s="15" customFormat="1" ht="15.75" customHeight="1"/>
    <row r="672" s="15" customFormat="1" ht="15.75" customHeight="1"/>
    <row r="673" s="15" customFormat="1" ht="15.75" customHeight="1"/>
    <row r="674" s="15" customFormat="1" ht="15.75" customHeight="1"/>
    <row r="675" s="15" customFormat="1" ht="15.75" customHeight="1"/>
    <row r="676" s="15" customFormat="1" ht="15.75" customHeight="1"/>
    <row r="677" s="15" customFormat="1" ht="15.75" customHeight="1"/>
    <row r="678" s="15" customFormat="1" ht="15.75" customHeight="1"/>
    <row r="679" s="15" customFormat="1" ht="15.75" customHeight="1"/>
    <row r="680" s="15" customFormat="1" ht="15.75" customHeight="1"/>
    <row r="681" s="15" customFormat="1" ht="15.75" customHeight="1"/>
    <row r="682" s="15" customFormat="1" ht="15.75" customHeight="1"/>
    <row r="683" s="15" customFormat="1" ht="15.75" customHeight="1"/>
    <row r="684" s="15" customFormat="1" ht="15.75" customHeight="1"/>
    <row r="685" s="15" customFormat="1" ht="15.75" customHeight="1"/>
    <row r="686" s="15" customFormat="1" ht="15.75" customHeight="1"/>
    <row r="687" s="15" customFormat="1" ht="15.75" customHeight="1"/>
    <row r="688" s="15" customFormat="1" ht="15.75" customHeight="1"/>
    <row r="689" s="15" customFormat="1" ht="15.75" customHeight="1"/>
    <row r="690" s="15" customFormat="1" ht="15.75" customHeight="1"/>
    <row r="691" s="15" customFormat="1" ht="15.75" customHeight="1"/>
    <row r="692" s="15" customFormat="1" ht="15.75" customHeight="1"/>
    <row r="693" s="15" customFormat="1" ht="15.75" customHeight="1"/>
    <row r="694" s="15" customFormat="1" ht="15.75" customHeight="1"/>
    <row r="695" s="15" customFormat="1" ht="15.75" customHeight="1"/>
    <row r="696" s="15" customFormat="1" ht="15.75" customHeight="1"/>
    <row r="697" s="15" customFormat="1" ht="15.75" customHeight="1"/>
    <row r="698" s="15" customFormat="1" ht="15.75" customHeight="1"/>
    <row r="699" s="15" customFormat="1" ht="15.75" customHeight="1"/>
    <row r="700" s="15" customFormat="1" ht="15.75" customHeight="1"/>
    <row r="701" s="15" customFormat="1" ht="15.75" customHeight="1"/>
    <row r="702" s="15" customFormat="1" ht="15.75" customHeight="1"/>
    <row r="703" s="15" customFormat="1" ht="15.75" customHeight="1"/>
    <row r="704" s="15" customFormat="1" ht="15.75" customHeight="1"/>
    <row r="705" s="15" customFormat="1" ht="15.75" customHeight="1"/>
    <row r="706" s="15" customFormat="1" ht="15.75" customHeight="1"/>
    <row r="707" s="15" customFormat="1" ht="15.75" customHeight="1"/>
    <row r="708" s="15" customFormat="1" ht="15.75" customHeight="1"/>
    <row r="709" s="15" customFormat="1" ht="15.75" customHeight="1"/>
    <row r="710" s="15" customFormat="1" ht="15.75" customHeight="1"/>
    <row r="711" s="15" customFormat="1" ht="15.75" customHeight="1"/>
    <row r="712" s="15" customFormat="1" ht="15.75" customHeight="1"/>
    <row r="713" s="15" customFormat="1" ht="15.75" customHeight="1"/>
    <row r="714" s="15" customFormat="1" ht="15.75" customHeight="1"/>
    <row r="715" s="15" customFormat="1" ht="15.75" customHeight="1"/>
    <row r="716" s="15" customFormat="1" ht="15.75" customHeight="1"/>
    <row r="717" s="15" customFormat="1" ht="15.75" customHeight="1"/>
    <row r="718" s="15" customFormat="1" ht="15.75" customHeight="1"/>
    <row r="719" s="15" customFormat="1" ht="15.75" customHeight="1"/>
    <row r="720" s="15" customFormat="1" ht="15.75" customHeight="1"/>
    <row r="721" s="15" customFormat="1" ht="15.75" customHeight="1"/>
    <row r="722" s="15" customFormat="1" ht="15.75" customHeight="1"/>
    <row r="723" s="15" customFormat="1" ht="15.75" customHeight="1"/>
    <row r="724" s="15" customFormat="1" ht="15.75" customHeight="1"/>
    <row r="725" s="15" customFormat="1" ht="15.75" customHeight="1"/>
    <row r="726" s="15" customFormat="1" ht="15.75" customHeight="1"/>
    <row r="727" s="15" customFormat="1" ht="15.75" customHeight="1"/>
    <row r="728" s="15" customFormat="1" ht="15.75" customHeight="1"/>
    <row r="729" s="15" customFormat="1" ht="15.75" customHeight="1"/>
    <row r="730" s="15" customFormat="1" ht="15.75" customHeight="1"/>
    <row r="731" s="15" customFormat="1" ht="15.75" customHeight="1"/>
    <row r="732" s="15" customFormat="1" ht="15.75" customHeight="1"/>
    <row r="733" s="15" customFormat="1" ht="15.75" customHeight="1"/>
    <row r="734" s="15" customFormat="1" ht="15.75" customHeight="1"/>
    <row r="735" s="15" customFormat="1" ht="15.75" customHeight="1"/>
    <row r="736" s="15" customFormat="1" ht="15.75" customHeight="1"/>
    <row r="737" s="15" customFormat="1" ht="15.75" customHeight="1"/>
    <row r="738" s="15" customFormat="1" ht="15.75" customHeight="1"/>
    <row r="739" s="15" customFormat="1" ht="15.75" customHeight="1"/>
    <row r="740" s="15" customFormat="1" ht="15.75" customHeight="1"/>
    <row r="741" s="15" customFormat="1" ht="15.75" customHeight="1"/>
    <row r="742" s="15" customFormat="1" ht="15.75" customHeight="1"/>
    <row r="743" s="15" customFormat="1" ht="15.75" customHeight="1"/>
    <row r="744" s="15" customFormat="1" ht="15.75" customHeight="1"/>
    <row r="745" s="15" customFormat="1" ht="15.75" customHeight="1"/>
    <row r="746" s="15" customFormat="1" ht="15.75" customHeight="1"/>
    <row r="747" s="15" customFormat="1" ht="15.75" customHeight="1"/>
    <row r="748" s="15" customFormat="1" ht="15.75" customHeight="1"/>
    <row r="749" s="15" customFormat="1" ht="15.75" customHeight="1"/>
    <row r="750" s="15" customFormat="1" ht="15.75" customHeight="1"/>
    <row r="751" s="15" customFormat="1" ht="15.75" customHeight="1"/>
    <row r="752" s="15" customFormat="1" ht="15.75" customHeight="1"/>
    <row r="753" s="15" customFormat="1" ht="15.75" customHeight="1"/>
    <row r="754" s="15" customFormat="1" ht="15.75" customHeight="1"/>
    <row r="755" s="15" customFormat="1" ht="15.75" customHeight="1"/>
    <row r="756" s="15" customFormat="1" ht="15.75" customHeight="1"/>
    <row r="757" s="15" customFormat="1" ht="15.75" customHeight="1"/>
    <row r="758" s="15" customFormat="1" ht="15.75" customHeight="1"/>
    <row r="759" s="15" customFormat="1" ht="15.75" customHeight="1"/>
    <row r="760" s="15" customFormat="1" ht="15.75" customHeight="1"/>
    <row r="761" s="15" customFormat="1" ht="15.75" customHeight="1"/>
    <row r="762" s="15" customFormat="1" ht="15.75" customHeight="1"/>
    <row r="763" s="15" customFormat="1" ht="15.75" customHeight="1"/>
    <row r="764" s="15" customFormat="1" ht="15.75" customHeight="1"/>
    <row r="765" s="15" customFormat="1" ht="15.75" customHeight="1"/>
    <row r="766" s="15" customFormat="1" ht="15.75" customHeight="1"/>
    <row r="767" s="15" customFormat="1" ht="15.75" customHeight="1"/>
    <row r="768" s="15" customFormat="1" ht="15.75" customHeight="1"/>
    <row r="769" s="15" customFormat="1" ht="15.75" customHeight="1"/>
    <row r="770" s="15" customFormat="1" ht="15.75" customHeight="1"/>
    <row r="771" s="15" customFormat="1" ht="15.75" customHeight="1"/>
    <row r="772" s="15" customFormat="1" ht="15.75" customHeight="1"/>
    <row r="773" s="15" customFormat="1" ht="15.75" customHeight="1"/>
    <row r="774" s="15" customFormat="1" ht="15.75" customHeight="1"/>
    <row r="775" s="15" customFormat="1" ht="15.75" customHeight="1"/>
    <row r="776" s="15" customFormat="1" ht="15.75" customHeight="1"/>
    <row r="777" s="15" customFormat="1" ht="15.75" customHeight="1"/>
    <row r="778" s="15" customFormat="1" ht="15.75" customHeight="1"/>
    <row r="779" s="15" customFormat="1" ht="15.75" customHeight="1"/>
    <row r="780" s="15" customFormat="1" ht="15.75" customHeight="1"/>
    <row r="781" s="15" customFormat="1" ht="15.75" customHeight="1"/>
    <row r="782" s="15" customFormat="1" ht="15.75" customHeight="1"/>
    <row r="783" s="15" customFormat="1" ht="15.75" customHeight="1"/>
    <row r="784" s="15" customFormat="1" ht="15.75" customHeight="1"/>
    <row r="785" s="15" customFormat="1" ht="15.75" customHeight="1"/>
    <row r="786" s="15" customFormat="1" ht="15.75" customHeight="1"/>
    <row r="787" s="15" customFormat="1" ht="15.75" customHeight="1"/>
    <row r="788" s="15" customFormat="1" ht="15.75" customHeight="1"/>
    <row r="789" s="15" customFormat="1" ht="15.75" customHeight="1"/>
    <row r="790" s="15" customFormat="1" ht="15.75" customHeight="1"/>
    <row r="791" s="15" customFormat="1" ht="15.75" customHeight="1"/>
    <row r="792" s="15" customFormat="1" ht="15.75" customHeight="1"/>
    <row r="793" s="15" customFormat="1" ht="15.75" customHeight="1"/>
    <row r="794" s="15" customFormat="1" ht="15.75" customHeight="1"/>
    <row r="795" s="15" customFormat="1" ht="15.75" customHeight="1"/>
    <row r="796" s="15" customFormat="1" ht="15.75" customHeight="1"/>
    <row r="797" s="15" customFormat="1" ht="15.75" customHeight="1"/>
    <row r="798" s="15" customFormat="1" ht="15.75" customHeight="1"/>
    <row r="799" s="15" customFormat="1" ht="15.75" customHeight="1"/>
    <row r="800" s="15" customFormat="1" ht="15.75" customHeight="1"/>
    <row r="801" s="15" customFormat="1" ht="15.75" customHeight="1"/>
    <row r="802" s="15" customFormat="1" ht="15.75" customHeight="1"/>
    <row r="803" s="15" customFormat="1" ht="15.75" customHeight="1"/>
    <row r="804" s="15" customFormat="1" ht="15.75" customHeight="1"/>
    <row r="805" s="15" customFormat="1" ht="15.75" customHeight="1"/>
    <row r="806" s="15" customFormat="1" ht="15.75" customHeight="1"/>
    <row r="807" s="15" customFormat="1" ht="15.75" customHeight="1"/>
    <row r="808" s="15" customFormat="1" ht="15.75" customHeight="1"/>
    <row r="809" s="15" customFormat="1" ht="15.75" customHeight="1"/>
    <row r="810" s="15" customFormat="1" ht="15.75" customHeight="1"/>
    <row r="811" s="15" customFormat="1" ht="15.75" customHeight="1"/>
    <row r="812" s="15" customFormat="1" ht="15.75" customHeight="1"/>
    <row r="813" s="15" customFormat="1" ht="15.75" customHeight="1"/>
    <row r="814" s="15" customFormat="1" ht="15.75" customHeight="1"/>
    <row r="815" s="15" customFormat="1" ht="15.75" customHeight="1"/>
    <row r="816" s="15" customFormat="1" ht="15.75" customHeight="1"/>
    <row r="817" s="15" customFormat="1" ht="15.75" customHeight="1"/>
    <row r="818" s="15" customFormat="1" ht="15.75" customHeight="1"/>
    <row r="819" s="15" customFormat="1" ht="15.75" customHeight="1"/>
    <row r="820" s="15" customFormat="1" ht="15.75" customHeight="1"/>
    <row r="821" s="15" customFormat="1" ht="15.75" customHeight="1"/>
    <row r="822" s="15" customFormat="1" ht="15.75" customHeight="1"/>
    <row r="823" s="15" customFormat="1" ht="15.75" customHeight="1"/>
    <row r="824" s="15" customFormat="1" ht="15.75" customHeight="1"/>
    <row r="825" s="15" customFormat="1" ht="15.75" customHeight="1"/>
    <row r="826" s="15" customFormat="1" ht="15.75" customHeight="1"/>
    <row r="827" s="15" customFormat="1" ht="15.75" customHeight="1"/>
    <row r="828" s="15" customFormat="1" ht="15.75" customHeight="1"/>
    <row r="829" s="15" customFormat="1" ht="15.75" customHeight="1"/>
    <row r="830" s="15" customFormat="1" ht="15.75" customHeight="1"/>
    <row r="831" s="15" customFormat="1" ht="15.75" customHeight="1"/>
    <row r="832" s="15" customFormat="1" ht="15.75" customHeight="1"/>
    <row r="833" s="15" customFormat="1" ht="15.75" customHeight="1"/>
    <row r="834" s="15" customFormat="1" ht="15.75" customHeight="1"/>
    <row r="835" s="15" customFormat="1" ht="15.75" customHeight="1"/>
    <row r="836" s="15" customFormat="1" ht="15.75" customHeight="1"/>
    <row r="837" s="15" customFormat="1" ht="15.75" customHeight="1"/>
    <row r="838" s="15" customFormat="1" ht="15.75" customHeight="1"/>
    <row r="839" s="15" customFormat="1" ht="15.75" customHeight="1"/>
    <row r="840" s="15" customFormat="1" ht="15.75" customHeight="1"/>
    <row r="841" s="15" customFormat="1" ht="15.75" customHeight="1"/>
    <row r="842" s="15" customFormat="1" ht="15.75" customHeight="1"/>
    <row r="843" s="15" customFormat="1" ht="15.75" customHeight="1"/>
    <row r="844" s="15" customFormat="1" ht="15.75" customHeight="1"/>
    <row r="845" s="15" customFormat="1" ht="15.75" customHeight="1"/>
    <row r="846" s="15" customFormat="1" ht="15.75" customHeight="1"/>
    <row r="847" s="15" customFormat="1" ht="15.75" customHeight="1"/>
    <row r="848" s="15" customFormat="1" ht="15.75" customHeight="1"/>
    <row r="849" s="15" customFormat="1" ht="15.75" customHeight="1"/>
    <row r="850" s="15" customFormat="1" ht="15.75" customHeight="1"/>
    <row r="851" s="15" customFormat="1" ht="15.75" customHeight="1"/>
    <row r="852" s="15" customFormat="1" ht="15.75" customHeight="1"/>
    <row r="853" s="15" customFormat="1" ht="15.75" customHeight="1"/>
    <row r="854" s="15" customFormat="1" ht="15.75" customHeight="1"/>
    <row r="855" s="15" customFormat="1" ht="15.75" customHeight="1"/>
    <row r="856" s="15" customFormat="1" ht="15.75" customHeight="1"/>
    <row r="857" s="15" customFormat="1" ht="15.75" customHeight="1"/>
    <row r="858" s="15" customFormat="1" ht="15.75" customHeight="1"/>
    <row r="859" s="15" customFormat="1" ht="15.75" customHeight="1"/>
    <row r="860" s="15" customFormat="1" ht="15.75" customHeight="1"/>
    <row r="861" s="15" customFormat="1" ht="15.75" customHeight="1"/>
    <row r="862" s="15" customFormat="1" ht="15.75" customHeight="1"/>
    <row r="863" s="15" customFormat="1" ht="15.75" customHeight="1"/>
    <row r="864" s="15" customFormat="1" ht="15.75" customHeight="1"/>
    <row r="865" s="15" customFormat="1" ht="15.75" customHeight="1"/>
    <row r="866" s="15" customFormat="1" ht="15.75" customHeight="1"/>
    <row r="867" s="15" customFormat="1" ht="15.75" customHeight="1"/>
    <row r="868" s="15" customFormat="1" ht="15.75" customHeight="1"/>
    <row r="869" s="15" customFormat="1" ht="15.75" customHeight="1"/>
    <row r="870" s="15" customFormat="1" ht="15.75" customHeight="1"/>
    <row r="871" s="15" customFormat="1" ht="15.75" customHeight="1"/>
    <row r="872" s="15" customFormat="1" ht="15.75" customHeight="1"/>
    <row r="873" s="15" customFormat="1" ht="15.75" customHeight="1"/>
    <row r="874" s="15" customFormat="1" ht="15.75" customHeight="1"/>
    <row r="875" s="15" customFormat="1" ht="15.75" customHeight="1"/>
    <row r="876" s="15" customFormat="1" ht="15.75" customHeight="1"/>
    <row r="877" s="15" customFormat="1" ht="15.75" customHeight="1"/>
    <row r="878" s="15" customFormat="1" ht="15.75" customHeight="1"/>
    <row r="879" s="15" customFormat="1" ht="15.75" customHeight="1"/>
    <row r="880" s="15" customFormat="1" ht="15.75" customHeight="1"/>
    <row r="881" s="15" customFormat="1" ht="15.75" customHeight="1"/>
    <row r="882" s="15" customFormat="1" ht="15.75" customHeight="1"/>
    <row r="883" s="15" customFormat="1" ht="15.75" customHeight="1"/>
    <row r="884" s="15" customFormat="1" ht="15.75" customHeight="1"/>
    <row r="885" s="15" customFormat="1" ht="15.75" customHeight="1"/>
    <row r="886" s="15" customFormat="1" ht="15.75" customHeight="1"/>
    <row r="887" s="15" customFormat="1" ht="15.75" customHeight="1"/>
    <row r="888" s="15" customFormat="1" ht="15.75" customHeight="1"/>
    <row r="889" s="15" customFormat="1" ht="15.75" customHeight="1"/>
    <row r="890" s="15" customFormat="1" ht="15.75" customHeight="1"/>
    <row r="891" s="15" customFormat="1" ht="15.75" customHeight="1"/>
    <row r="892" s="15" customFormat="1" ht="15.75" customHeight="1"/>
    <row r="893" s="15" customFormat="1" ht="15.75" customHeight="1"/>
    <row r="894" s="15" customFormat="1" ht="15.75" customHeight="1"/>
    <row r="895" s="15" customFormat="1" ht="15.75" customHeight="1"/>
    <row r="896" s="15" customFormat="1" ht="15.75" customHeight="1"/>
    <row r="897" s="15" customFormat="1" ht="15.75" customHeight="1"/>
    <row r="898" s="15" customFormat="1" ht="15.75" customHeight="1"/>
    <row r="899" s="15" customFormat="1" ht="15.75" customHeight="1"/>
    <row r="900" s="15" customFormat="1" ht="15.75" customHeight="1"/>
    <row r="901" s="15" customFormat="1" ht="15.75" customHeight="1"/>
    <row r="902" s="15" customFormat="1" ht="15.75" customHeight="1"/>
    <row r="903" s="15" customFormat="1" ht="15.75" customHeight="1"/>
    <row r="904" s="15" customFormat="1" ht="15.75" customHeight="1"/>
    <row r="905" s="15" customFormat="1" ht="15.75" customHeight="1"/>
    <row r="906" s="15" customFormat="1" ht="15.75" customHeight="1"/>
    <row r="907" s="15" customFormat="1" ht="15.75" customHeight="1"/>
    <row r="908" s="15" customFormat="1" ht="15.75" customHeight="1"/>
    <row r="909" s="15" customFormat="1" ht="15.75" customHeight="1"/>
    <row r="910" s="15" customFormat="1" ht="15.75" customHeight="1"/>
    <row r="911" s="15" customFormat="1" ht="15.75" customHeight="1"/>
    <row r="912" s="15" customFormat="1" ht="15.75" customHeight="1"/>
    <row r="913" s="15" customFormat="1" ht="15.75" customHeight="1"/>
    <row r="914" s="15" customFormat="1" ht="15.75" customHeight="1"/>
    <row r="915" s="15" customFormat="1" ht="15.75" customHeight="1"/>
    <row r="916" s="15" customFormat="1" ht="15.75" customHeight="1"/>
    <row r="917" s="15" customFormat="1" ht="15.75" customHeight="1"/>
    <row r="918" s="15" customFormat="1" ht="15.75" customHeight="1"/>
    <row r="919" s="15" customFormat="1" ht="15.75" customHeight="1"/>
    <row r="920" s="15" customFormat="1" ht="15.75" customHeight="1"/>
    <row r="921" s="15" customFormat="1" ht="15.75" customHeight="1"/>
    <row r="922" s="15" customFormat="1" ht="15.75" customHeight="1"/>
    <row r="923" s="15" customFormat="1" ht="15.75" customHeight="1"/>
    <row r="924" s="15" customFormat="1" ht="15.75" customHeight="1"/>
    <row r="925" s="15" customFormat="1" ht="15.75" customHeight="1"/>
    <row r="926" s="15" customFormat="1" ht="15.75" customHeight="1"/>
    <row r="927" s="15" customFormat="1" ht="15.75" customHeight="1"/>
    <row r="928" s="15" customFormat="1" ht="15.75" customHeight="1"/>
    <row r="929" s="15" customFormat="1" ht="15.75" customHeight="1"/>
    <row r="930" s="15" customFormat="1" ht="15.75" customHeight="1"/>
    <row r="931" s="15" customFormat="1" ht="15.75" customHeight="1"/>
    <row r="932" s="15" customFormat="1" ht="15.75" customHeight="1"/>
    <row r="933" s="15" customFormat="1" ht="15.75" customHeight="1"/>
    <row r="934" s="15" customFormat="1" ht="15.75" customHeight="1"/>
    <row r="935" s="15" customFormat="1" ht="15.75" customHeight="1"/>
    <row r="936" s="15" customFormat="1" ht="15.75" customHeight="1"/>
    <row r="937" s="15" customFormat="1" ht="15.75" customHeight="1"/>
    <row r="938" s="15" customFormat="1" ht="15.75" customHeight="1"/>
    <row r="939" s="15" customFormat="1" ht="15.75" customHeight="1"/>
    <row r="940" s="15" customFormat="1" ht="15.75" customHeight="1"/>
    <row r="941" s="15" customFormat="1" ht="15.75" customHeight="1"/>
    <row r="942" s="15" customFormat="1" ht="15.75" customHeight="1"/>
    <row r="943" s="15" customFormat="1" ht="15.75" customHeight="1"/>
    <row r="944" s="15" customFormat="1" ht="15.75" customHeight="1"/>
    <row r="945" s="15" customFormat="1" ht="15.75" customHeight="1"/>
    <row r="946" s="15" customFormat="1" ht="15.75" customHeight="1"/>
    <row r="947" s="15" customFormat="1" ht="15.75" customHeight="1"/>
    <row r="948" s="15" customFormat="1" ht="15.75" customHeight="1"/>
    <row r="949" s="15" customFormat="1" ht="15.75" customHeight="1"/>
    <row r="950" s="15" customFormat="1" ht="15.75" customHeight="1"/>
    <row r="951" s="15" customFormat="1" ht="15.75" customHeight="1"/>
    <row r="952" s="15" customFormat="1" ht="15.75" customHeight="1"/>
    <row r="953" s="15" customFormat="1" ht="15.75" customHeight="1"/>
    <row r="954" s="15" customFormat="1" ht="15.75" customHeight="1"/>
    <row r="955" s="15" customFormat="1" ht="15.75" customHeight="1"/>
    <row r="956" s="15" customFormat="1" ht="15.75" customHeight="1"/>
    <row r="957" s="15" customFormat="1" ht="15.75" customHeight="1"/>
    <row r="958" s="15" customFormat="1" ht="15.75" customHeight="1"/>
    <row r="959" s="15" customFormat="1" ht="15.75" customHeight="1"/>
    <row r="960" s="15" customFormat="1" ht="15.75" customHeight="1"/>
    <row r="961" s="15" customFormat="1" ht="15.75" customHeight="1"/>
    <row r="962" s="15" customFormat="1" ht="15.75" customHeight="1"/>
    <row r="963" s="15" customFormat="1" ht="15.75" customHeight="1"/>
    <row r="964" s="15" customFormat="1" ht="15.75" customHeight="1"/>
    <row r="965" s="15" customFormat="1" ht="15.75" customHeight="1"/>
    <row r="966" s="15" customFormat="1" ht="15.75" customHeight="1"/>
    <row r="967" s="15" customFormat="1" ht="15.75" customHeight="1"/>
    <row r="968" s="15" customFormat="1" ht="15.75" customHeight="1"/>
    <row r="969" s="15" customFormat="1" ht="15.75" customHeight="1"/>
    <row r="970" s="15" customFormat="1" ht="15.75" customHeight="1"/>
    <row r="971" s="15" customFormat="1" ht="15.75" customHeight="1"/>
    <row r="972" s="15" customFormat="1" ht="15.75" customHeight="1"/>
    <row r="973" s="15" customFormat="1" ht="15.75" customHeight="1"/>
    <row r="974" s="15" customFormat="1" ht="15.75" customHeight="1"/>
    <row r="975" s="15" customFormat="1" ht="15.75" customHeight="1"/>
    <row r="976" s="15" customFormat="1" ht="15.75" customHeight="1"/>
    <row r="977" s="15" customFormat="1" ht="15.75" customHeight="1"/>
    <row r="978" s="15" customFormat="1" ht="15.75" customHeight="1"/>
    <row r="979" s="15" customFormat="1" ht="15.75" customHeight="1"/>
    <row r="980" s="15" customFormat="1" ht="15.75" customHeight="1"/>
    <row r="981" s="15" customFormat="1" ht="15.75" customHeight="1"/>
    <row r="982" s="15" customFormat="1" ht="15.75" customHeight="1"/>
    <row r="983" s="15" customFormat="1" ht="15.75" customHeight="1"/>
    <row r="984" s="15" customFormat="1" ht="15.75" customHeight="1"/>
    <row r="985" s="15" customFormat="1" ht="15.75" customHeight="1"/>
    <row r="986" s="15" customFormat="1" ht="15.75" customHeight="1"/>
    <row r="987" s="15" customFormat="1" ht="15.75" customHeight="1"/>
    <row r="988" s="15" customFormat="1" ht="15.75" customHeight="1"/>
    <row r="989" s="15" customFormat="1" ht="15.75" customHeight="1"/>
    <row r="990" s="15" customFormat="1" ht="15.75" customHeight="1"/>
    <row r="991" s="15" customFormat="1" ht="15.75" customHeight="1"/>
    <row r="992" s="15" customFormat="1" ht="15.75" customHeight="1"/>
    <row r="993" s="15" customFormat="1" ht="15.75" customHeight="1"/>
    <row r="994" s="15" customFormat="1" ht="15.75" customHeight="1"/>
    <row r="995" s="15" customFormat="1" ht="15.75" customHeight="1"/>
    <row r="996" s="15" customFormat="1" ht="15.75" customHeight="1"/>
    <row r="997" s="15" customFormat="1" ht="15.75" customHeight="1"/>
    <row r="998" s="15" customFormat="1" ht="15.75" customHeight="1"/>
    <row r="999" s="15" customFormat="1" ht="15.75" customHeight="1"/>
    <row r="1000" s="15" customFormat="1" ht="15.75" customHeight="1"/>
    <row r="1001" s="15" customFormat="1" ht="15.75" customHeight="1"/>
    <row r="1002" s="15" customFormat="1" ht="15.75" customHeight="1" thickBot="1"/>
  </sheetData>
  <mergeCells count="31">
    <mergeCell ref="G1:H1"/>
    <mergeCell ref="A1:F1"/>
    <mergeCell ref="A2:F2"/>
    <mergeCell ref="G2:H2"/>
    <mergeCell ref="B4:F4"/>
    <mergeCell ref="B17:F17"/>
    <mergeCell ref="A16:E16"/>
    <mergeCell ref="A26:E26"/>
    <mergeCell ref="A41:E41"/>
    <mergeCell ref="B42:F42"/>
    <mergeCell ref="A50:E50"/>
    <mergeCell ref="B51:F51"/>
    <mergeCell ref="B57:F57"/>
    <mergeCell ref="A56:E56"/>
    <mergeCell ref="A64:E64"/>
    <mergeCell ref="B65:F65"/>
    <mergeCell ref="A93:E93"/>
    <mergeCell ref="B94:F94"/>
    <mergeCell ref="A100:E100"/>
    <mergeCell ref="B101:F101"/>
    <mergeCell ref="A125:D125"/>
    <mergeCell ref="A126:D126"/>
    <mergeCell ref="A136:B136"/>
    <mergeCell ref="A109:E109"/>
    <mergeCell ref="B110:F110"/>
    <mergeCell ref="A120:E120"/>
    <mergeCell ref="A121:D121"/>
    <mergeCell ref="A122:D122"/>
    <mergeCell ref="A123:D123"/>
    <mergeCell ref="A124:D124"/>
    <mergeCell ref="A131:B131"/>
  </mergeCells>
  <printOptions horizontalCentered="1"/>
  <pageMargins left="0.31496062992126" right="0.31496062992126" top="0.31496062992126" bottom="0.31496062992126" header="0" footer="0"/>
  <pageSetup fitToHeight="0" orientation="portrait" paperSize="1" r:id="rId1"/>
  <rowBreaks count="3" manualBreakCount="3">
    <brk id="29" max="5" man="1"/>
    <brk id="50" max="5" man="1"/>
    <brk id="10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94"/>
  <sheetViews>
    <sheetView showGridLines="0" view="pageBreakPreview" zoomScale="98" zoomScaleNormal="100" zoomScaleSheetLayoutView="98" workbookViewId="0" topLeftCell="A1">
      <pane xSplit="6" ySplit="4" topLeftCell="G5" activePane="bottomRight" state="frozen"/>
      <selection pane="topLeft" activeCell="A1" sqref="A1"/>
      <selection pane="bottomLeft" activeCell="A5" sqref="A5"/>
      <selection pane="topRight" activeCell="G1" sqref="G1"/>
      <selection pane="bottomRight" activeCell="H13" sqref="H13"/>
    </sheetView>
  </sheetViews>
  <sheetFormatPr defaultColWidth="14.4442857142857" defaultRowHeight="15" customHeight="1"/>
  <cols>
    <col min="1" max="1" width="9.85714285714286" style="15" customWidth="1"/>
    <col min="2" max="2" width="38.5714285714286" style="15" customWidth="1"/>
    <col min="3" max="3" width="5.71428571428571" style="15" customWidth="1"/>
    <col min="4" max="4" width="8.85714285714286" style="15" customWidth="1"/>
    <col min="5" max="5" width="13.1428571428571" style="15" customWidth="1"/>
    <col min="6" max="6" width="22.2857142857143" style="15" customWidth="1"/>
    <col min="7" max="7" width="11.4285714285714" style="15" customWidth="1"/>
    <col min="8" max="8" width="16.4285714285714" style="15" customWidth="1"/>
    <col min="9" max="13" width="11.4285714285714" style="15" customWidth="1"/>
    <col min="14" max="16384" width="14.4285714285714" style="15"/>
  </cols>
  <sheetData>
    <row r="1" spans="1:6" ht="12.75" customHeight="1">
      <c r="A1" s="583"/>
      <c r="B1" s="602"/>
      <c r="C1" s="602"/>
      <c r="D1" s="602"/>
      <c r="E1" s="602"/>
      <c r="F1" s="603"/>
    </row>
    <row r="2" spans="1:6" ht="12.75" customHeight="1">
      <c r="A2" s="604" t="s">
        <v>17</v>
      </c>
      <c r="B2" s="594"/>
      <c r="C2" s="594"/>
      <c r="D2" s="594"/>
      <c r="E2" s="594"/>
      <c r="F2" s="595"/>
    </row>
    <row r="3" spans="1:6" ht="25.5" customHeight="1">
      <c r="A3" s="586" t="s">
        <v>142</v>
      </c>
      <c r="B3" s="594"/>
      <c r="C3" s="594"/>
      <c r="D3" s="594"/>
      <c r="E3" s="594"/>
      <c r="F3" s="595"/>
    </row>
    <row r="4" spans="1:6" ht="12.75" customHeight="1" thickBot="1">
      <c r="A4" s="457" t="s">
        <v>19</v>
      </c>
      <c r="B4" s="458" t="s">
        <v>20</v>
      </c>
      <c r="C4" s="458" t="s">
        <v>21</v>
      </c>
      <c r="D4" s="459" t="s">
        <v>22</v>
      </c>
      <c r="E4" s="482" t="s">
        <v>23</v>
      </c>
      <c r="F4" s="483" t="s">
        <v>3</v>
      </c>
    </row>
    <row r="5" spans="1:13" ht="14.25" customHeight="1">
      <c r="A5" s="460">
        <v>1</v>
      </c>
      <c r="B5" s="591" t="s">
        <v>24</v>
      </c>
      <c r="C5" s="605"/>
      <c r="D5" s="605"/>
      <c r="E5" s="605"/>
      <c r="F5" s="606"/>
      <c r="G5" s="16"/>
      <c r="H5" s="16"/>
      <c r="I5" s="16"/>
      <c r="J5" s="16"/>
      <c r="K5" s="16"/>
      <c r="L5" s="16"/>
      <c r="M5" s="17"/>
    </row>
    <row r="6" spans="1:6" ht="15" customHeight="1">
      <c r="A6" s="461">
        <v>1.01</v>
      </c>
      <c r="B6" s="18" t="s">
        <v>25</v>
      </c>
      <c r="C6" s="19" t="s">
        <v>26</v>
      </c>
      <c r="D6" s="20">
        <v>87.32</v>
      </c>
      <c r="E6" s="21"/>
      <c r="F6" s="484"/>
    </row>
    <row r="7" spans="1:6" ht="29.25" customHeight="1">
      <c r="A7" s="461">
        <v>1.02</v>
      </c>
      <c r="B7" s="18" t="s">
        <v>34</v>
      </c>
      <c r="C7" s="19" t="s">
        <v>35</v>
      </c>
      <c r="D7" s="20">
        <v>30.630278499999999</v>
      </c>
      <c r="E7" s="21"/>
      <c r="F7" s="484"/>
    </row>
    <row r="8" spans="1:6" ht="27.75" customHeight="1">
      <c r="A8" s="461">
        <v>1.03</v>
      </c>
      <c r="B8" s="22" t="s">
        <v>37</v>
      </c>
      <c r="C8" s="19" t="s">
        <v>35</v>
      </c>
      <c r="D8" s="20">
        <v>7.7744999999999997</v>
      </c>
      <c r="E8" s="21"/>
      <c r="F8" s="484"/>
    </row>
    <row r="9" spans="1:8" ht="28.5" customHeight="1">
      <c r="A9" s="461">
        <v>1.04</v>
      </c>
      <c r="B9" s="18" t="s">
        <v>38</v>
      </c>
      <c r="C9" s="19" t="s">
        <v>35</v>
      </c>
      <c r="D9" s="20">
        <v>22.8557785</v>
      </c>
      <c r="E9" s="21"/>
      <c r="F9" s="484"/>
      <c r="H9" s="23"/>
    </row>
    <row r="10" spans="1:6" ht="12.75" customHeight="1">
      <c r="A10" s="461">
        <v>1.05</v>
      </c>
      <c r="B10" s="18" t="s">
        <v>143</v>
      </c>
      <c r="C10" s="19" t="s">
        <v>35</v>
      </c>
      <c r="D10" s="20">
        <v>43.775064000000008</v>
      </c>
      <c r="E10" s="21"/>
      <c r="F10" s="484"/>
    </row>
    <row r="11" spans="1:6" ht="19.5" customHeight="1">
      <c r="A11" s="567" t="s">
        <v>41</v>
      </c>
      <c r="B11" s="594"/>
      <c r="C11" s="594"/>
      <c r="D11" s="594"/>
      <c r="E11" s="598"/>
      <c r="F11" s="485"/>
    </row>
    <row r="12" spans="1:13" ht="15" customHeight="1">
      <c r="A12" s="462">
        <v>2</v>
      </c>
      <c r="B12" s="570" t="s">
        <v>42</v>
      </c>
      <c r="C12" s="594"/>
      <c r="D12" s="594"/>
      <c r="E12" s="594"/>
      <c r="F12" s="595"/>
      <c r="G12" s="16"/>
      <c r="H12" s="16"/>
      <c r="I12" s="16"/>
      <c r="J12" s="16"/>
      <c r="K12" s="16"/>
      <c r="L12" s="16"/>
      <c r="M12" s="16"/>
    </row>
    <row r="13" spans="1:6" ht="12.75" customHeight="1">
      <c r="A13" s="461">
        <v>2.0099999999999998</v>
      </c>
      <c r="B13" s="18" t="s">
        <v>144</v>
      </c>
      <c r="C13" s="19" t="s">
        <v>26</v>
      </c>
      <c r="D13" s="20">
        <v>14.041559999999999</v>
      </c>
      <c r="E13" s="21"/>
      <c r="F13" s="486"/>
    </row>
    <row r="14" spans="1:6" ht="12.75" customHeight="1">
      <c r="A14" s="461">
        <v>2.0199999999999996</v>
      </c>
      <c r="B14" s="24" t="s">
        <v>44</v>
      </c>
      <c r="C14" s="19" t="s">
        <v>35</v>
      </c>
      <c r="D14" s="20">
        <v>3.75</v>
      </c>
      <c r="E14" s="21"/>
      <c r="F14" s="486"/>
    </row>
    <row r="15" spans="1:6" ht="19.5" customHeight="1">
      <c r="A15" s="461">
        <v>2.0299999999999994</v>
      </c>
      <c r="B15" s="18" t="s">
        <v>45</v>
      </c>
      <c r="C15" s="19" t="s">
        <v>35</v>
      </c>
      <c r="D15" s="20">
        <v>3.75</v>
      </c>
      <c r="E15" s="21"/>
      <c r="F15" s="486"/>
    </row>
    <row r="16" spans="1:6" ht="35.25" customHeight="1">
      <c r="A16" s="461">
        <v>2.0399999999999991</v>
      </c>
      <c r="B16" s="18" t="s">
        <v>145</v>
      </c>
      <c r="C16" s="19" t="s">
        <v>28</v>
      </c>
      <c r="D16" s="20">
        <v>46.805199999999999</v>
      </c>
      <c r="E16" s="21"/>
      <c r="F16" s="486"/>
    </row>
    <row r="17" spans="1:6" ht="35.25" customHeight="1">
      <c r="A17" s="461">
        <v>2.0499999999999989</v>
      </c>
      <c r="B17" s="18" t="s">
        <v>146</v>
      </c>
      <c r="C17" s="19" t="s">
        <v>28</v>
      </c>
      <c r="D17" s="20">
        <v>16.12</v>
      </c>
      <c r="E17" s="21"/>
      <c r="F17" s="486"/>
    </row>
    <row r="18" spans="1:6" ht="30.75" customHeight="1">
      <c r="A18" s="461">
        <v>2.0599999999999987</v>
      </c>
      <c r="B18" s="18" t="s">
        <v>147</v>
      </c>
      <c r="C18" s="19" t="s">
        <v>28</v>
      </c>
      <c r="D18" s="20">
        <v>16.40</v>
      </c>
      <c r="E18" s="21"/>
      <c r="F18" s="486"/>
    </row>
    <row r="19" spans="1:6" ht="12.75" customHeight="1">
      <c r="A19" s="461">
        <v>2.0699999999999985</v>
      </c>
      <c r="B19" s="18" t="s">
        <v>50</v>
      </c>
      <c r="C19" s="19" t="s">
        <v>51</v>
      </c>
      <c r="D19" s="20">
        <v>5007.6603871999996</v>
      </c>
      <c r="E19" s="21"/>
      <c r="F19" s="486"/>
    </row>
    <row r="20" spans="1:6" ht="19.5" customHeight="1">
      <c r="A20" s="567" t="s">
        <v>41</v>
      </c>
      <c r="B20" s="594"/>
      <c r="C20" s="594"/>
      <c r="D20" s="594"/>
      <c r="E20" s="598"/>
      <c r="F20" s="485"/>
    </row>
    <row r="21" spans="1:13" ht="15" customHeight="1">
      <c r="A21" s="462">
        <v>3</v>
      </c>
      <c r="B21" s="25" t="s">
        <v>52</v>
      </c>
      <c r="C21" s="26"/>
      <c r="D21" s="25"/>
      <c r="E21" s="25"/>
      <c r="F21" s="487"/>
      <c r="G21" s="16"/>
      <c r="H21" s="16"/>
      <c r="I21" s="16"/>
      <c r="J21" s="16"/>
      <c r="K21" s="16"/>
      <c r="L21" s="16"/>
      <c r="M21" s="16"/>
    </row>
    <row r="22" spans="1:6" ht="33" customHeight="1">
      <c r="A22" s="461">
        <v>3.01</v>
      </c>
      <c r="B22" s="27" t="s">
        <v>54</v>
      </c>
      <c r="C22" s="19" t="s">
        <v>28</v>
      </c>
      <c r="D22" s="20">
        <v>182.32</v>
      </c>
      <c r="E22" s="21"/>
      <c r="F22" s="486"/>
    </row>
    <row r="23" spans="1:6" ht="36" customHeight="1">
      <c r="A23" s="461">
        <v>3.0199999999999996</v>
      </c>
      <c r="B23" s="18" t="s">
        <v>148</v>
      </c>
      <c r="C23" s="19" t="s">
        <v>26</v>
      </c>
      <c r="D23" s="20">
        <v>79.180000000000007</v>
      </c>
      <c r="E23" s="21"/>
      <c r="F23" s="486"/>
    </row>
    <row r="24" spans="1:6" ht="27" customHeight="1">
      <c r="A24" s="461">
        <v>3.0299999999999994</v>
      </c>
      <c r="B24" s="18" t="s">
        <v>55</v>
      </c>
      <c r="C24" s="19" t="s">
        <v>28</v>
      </c>
      <c r="D24" s="20">
        <v>33.60</v>
      </c>
      <c r="E24" s="21"/>
      <c r="F24" s="486"/>
    </row>
    <row r="25" spans="1:6" ht="36" customHeight="1">
      <c r="A25" s="461">
        <v>3.0399999999999991</v>
      </c>
      <c r="B25" s="18" t="s">
        <v>149</v>
      </c>
      <c r="C25" s="19" t="s">
        <v>28</v>
      </c>
      <c r="D25" s="20">
        <v>52.535400000000003</v>
      </c>
      <c r="E25" s="21"/>
      <c r="F25" s="486"/>
    </row>
    <row r="26" spans="1:6" ht="24" customHeight="1">
      <c r="A26" s="461">
        <v>3.0499999999999989</v>
      </c>
      <c r="B26" s="18" t="s">
        <v>61</v>
      </c>
      <c r="C26" s="19" t="s">
        <v>28</v>
      </c>
      <c r="D26" s="20">
        <v>162</v>
      </c>
      <c r="E26" s="21"/>
      <c r="F26" s="486"/>
    </row>
    <row r="27" spans="1:6" ht="45.75" customHeight="1">
      <c r="A27" s="461">
        <v>3.0599999999999987</v>
      </c>
      <c r="B27" s="18" t="s">
        <v>150</v>
      </c>
      <c r="C27" s="19" t="s">
        <v>28</v>
      </c>
      <c r="D27" s="20">
        <v>14.80</v>
      </c>
      <c r="E27" s="21"/>
      <c r="F27" s="486"/>
    </row>
    <row r="28" spans="1:6" ht="33" customHeight="1">
      <c r="A28" s="461">
        <v>3.0699999999999985</v>
      </c>
      <c r="B28" s="18" t="s">
        <v>64</v>
      </c>
      <c r="C28" s="19" t="s">
        <v>28</v>
      </c>
      <c r="D28" s="20">
        <v>40.90</v>
      </c>
      <c r="E28" s="21"/>
      <c r="F28" s="486"/>
    </row>
    <row r="29" spans="1:6" ht="19.5" customHeight="1">
      <c r="A29" s="567" t="s">
        <v>41</v>
      </c>
      <c r="B29" s="594"/>
      <c r="C29" s="594"/>
      <c r="D29" s="594"/>
      <c r="E29" s="598"/>
      <c r="F29" s="485"/>
    </row>
    <row r="30" spans="1:13" ht="15" customHeight="1">
      <c r="A30" s="462">
        <v>4</v>
      </c>
      <c r="B30" s="570" t="s">
        <v>66</v>
      </c>
      <c r="C30" s="594"/>
      <c r="D30" s="594"/>
      <c r="E30" s="594"/>
      <c r="F30" s="595"/>
      <c r="G30" s="16"/>
      <c r="H30" s="16"/>
      <c r="I30" s="16"/>
      <c r="J30" s="16"/>
      <c r="K30" s="16"/>
      <c r="L30" s="16"/>
      <c r="M30" s="16"/>
    </row>
    <row r="31" spans="1:6" ht="58.5" customHeight="1">
      <c r="A31" s="461">
        <v>4.01</v>
      </c>
      <c r="B31" s="27" t="s">
        <v>151</v>
      </c>
      <c r="C31" s="19" t="s">
        <v>28</v>
      </c>
      <c r="D31" s="20">
        <v>103.60000000000001</v>
      </c>
      <c r="E31" s="488"/>
      <c r="F31" s="486"/>
    </row>
    <row r="32" spans="1:6" ht="12.75" customHeight="1">
      <c r="A32" s="461">
        <v>4.0199999999999996</v>
      </c>
      <c r="B32" s="27" t="s">
        <v>69</v>
      </c>
      <c r="C32" s="19" t="s">
        <v>28</v>
      </c>
      <c r="D32" s="20">
        <v>36.880000000000003</v>
      </c>
      <c r="E32" s="21"/>
      <c r="F32" s="486"/>
    </row>
    <row r="33" spans="1:6" ht="12.75" customHeight="1">
      <c r="A33" s="461">
        <v>4.0299999999999994</v>
      </c>
      <c r="B33" s="27" t="s">
        <v>152</v>
      </c>
      <c r="C33" s="19" t="s">
        <v>28</v>
      </c>
      <c r="D33" s="20">
        <v>18.990000000000002</v>
      </c>
      <c r="E33" s="21"/>
      <c r="F33" s="486"/>
    </row>
    <row r="34" spans="1:6" ht="19.5" customHeight="1">
      <c r="A34" s="567" t="s">
        <v>41</v>
      </c>
      <c r="B34" s="594"/>
      <c r="C34" s="594"/>
      <c r="D34" s="594"/>
      <c r="E34" s="598"/>
      <c r="F34" s="485"/>
    </row>
    <row r="35" spans="1:13" ht="15" customHeight="1">
      <c r="A35" s="462">
        <v>5</v>
      </c>
      <c r="B35" s="570" t="s">
        <v>74</v>
      </c>
      <c r="C35" s="594"/>
      <c r="D35" s="594"/>
      <c r="E35" s="594"/>
      <c r="F35" s="595"/>
      <c r="G35" s="16"/>
      <c r="H35" s="16"/>
      <c r="I35" s="16"/>
      <c r="J35" s="16"/>
      <c r="K35" s="16"/>
      <c r="L35" s="16"/>
      <c r="M35" s="16"/>
    </row>
    <row r="36" spans="1:6" ht="12.75" customHeight="1">
      <c r="A36" s="461">
        <v>5.01</v>
      </c>
      <c r="B36" s="28" t="s">
        <v>75</v>
      </c>
      <c r="C36" s="19" t="s">
        <v>26</v>
      </c>
      <c r="D36" s="20">
        <v>93.63</v>
      </c>
      <c r="E36" s="21"/>
      <c r="F36" s="486"/>
    </row>
    <row r="37" spans="1:6" ht="33" customHeight="1">
      <c r="A37" s="461">
        <v>5.0199999999999996</v>
      </c>
      <c r="B37" s="27" t="s">
        <v>76</v>
      </c>
      <c r="C37" s="19" t="s">
        <v>28</v>
      </c>
      <c r="D37" s="20">
        <v>42.25</v>
      </c>
      <c r="E37" s="21"/>
      <c r="F37" s="486"/>
    </row>
    <row r="38" spans="1:6" ht="12.75" customHeight="1">
      <c r="A38" s="461">
        <v>5.0299999999999994</v>
      </c>
      <c r="B38" s="28" t="s">
        <v>77</v>
      </c>
      <c r="C38" s="19" t="s">
        <v>28</v>
      </c>
      <c r="D38" s="20">
        <v>10</v>
      </c>
      <c r="E38" s="21"/>
      <c r="F38" s="486"/>
    </row>
    <row r="39" spans="1:6" ht="12.75" customHeight="1">
      <c r="A39" s="461">
        <v>5.0399999999999991</v>
      </c>
      <c r="B39" s="28" t="s">
        <v>78</v>
      </c>
      <c r="C39" s="19" t="s">
        <v>21</v>
      </c>
      <c r="D39" s="20">
        <v>3</v>
      </c>
      <c r="E39" s="21"/>
      <c r="F39" s="486"/>
    </row>
    <row r="40" spans="1:6" ht="19.5" customHeight="1">
      <c r="A40" s="567" t="s">
        <v>41</v>
      </c>
      <c r="B40" s="594"/>
      <c r="C40" s="594"/>
      <c r="D40" s="594"/>
      <c r="E40" s="598"/>
      <c r="F40" s="485"/>
    </row>
    <row r="41" spans="1:13" ht="15" customHeight="1">
      <c r="A41" s="462">
        <v>6</v>
      </c>
      <c r="B41" s="570" t="s">
        <v>79</v>
      </c>
      <c r="C41" s="594"/>
      <c r="D41" s="594"/>
      <c r="E41" s="594"/>
      <c r="F41" s="595"/>
      <c r="G41" s="16"/>
      <c r="H41" s="16"/>
      <c r="I41" s="16"/>
      <c r="J41" s="16"/>
      <c r="K41" s="16"/>
      <c r="L41" s="16"/>
      <c r="M41" s="16"/>
    </row>
    <row r="42" spans="1:6" ht="12.75" customHeight="1">
      <c r="A42" s="461">
        <v>6.01</v>
      </c>
      <c r="B42" s="28" t="s">
        <v>153</v>
      </c>
      <c r="C42" s="19" t="s">
        <v>26</v>
      </c>
      <c r="D42" s="20">
        <v>215.42359999999999</v>
      </c>
      <c r="E42" s="21"/>
      <c r="F42" s="486"/>
    </row>
    <row r="43" spans="1:8" ht="12.75" customHeight="1">
      <c r="A43" s="461">
        <v>6.02</v>
      </c>
      <c r="B43" s="28" t="s">
        <v>154</v>
      </c>
      <c r="C43" s="19" t="s">
        <v>26</v>
      </c>
      <c r="D43" s="20">
        <v>618.44800000000009</v>
      </c>
      <c r="E43" s="21"/>
      <c r="F43" s="486"/>
      <c r="H43" s="29"/>
    </row>
    <row r="44" spans="1:6" ht="17.25" customHeight="1">
      <c r="A44" s="461">
        <v>6.0299999999999994</v>
      </c>
      <c r="B44" s="28" t="s">
        <v>82</v>
      </c>
      <c r="C44" s="19" t="s">
        <v>28</v>
      </c>
      <c r="D44" s="20">
        <v>36.22</v>
      </c>
      <c r="E44" s="21"/>
      <c r="F44" s="486"/>
    </row>
    <row r="45" spans="1:6" ht="24.75" customHeight="1">
      <c r="A45" s="461">
        <v>6.0399999999999991</v>
      </c>
      <c r="B45" s="28" t="s">
        <v>195</v>
      </c>
      <c r="C45" s="19" t="s">
        <v>26</v>
      </c>
      <c r="D45" s="20">
        <v>14.146800000000001</v>
      </c>
      <c r="E45" s="21"/>
      <c r="F45" s="486"/>
    </row>
    <row r="46" spans="1:6" ht="12.75" customHeight="1">
      <c r="A46" s="567" t="s">
        <v>41</v>
      </c>
      <c r="B46" s="594"/>
      <c r="C46" s="594"/>
      <c r="D46" s="594"/>
      <c r="E46" s="598"/>
      <c r="F46" s="485"/>
    </row>
    <row r="47" spans="1:13" ht="15" customHeight="1">
      <c r="A47" s="462">
        <v>7</v>
      </c>
      <c r="B47" s="570" t="s">
        <v>86</v>
      </c>
      <c r="C47" s="594"/>
      <c r="D47" s="594"/>
      <c r="E47" s="594"/>
      <c r="F47" s="595"/>
      <c r="G47" s="16"/>
      <c r="H47" s="16"/>
      <c r="I47" s="16"/>
      <c r="J47" s="16"/>
      <c r="K47" s="16"/>
      <c r="L47" s="16"/>
      <c r="M47" s="16"/>
    </row>
    <row r="48" spans="1:8" ht="29.25" customHeight="1">
      <c r="A48" s="461">
        <v>7.01</v>
      </c>
      <c r="B48" s="18" t="s">
        <v>155</v>
      </c>
      <c r="C48" s="19" t="s">
        <v>28</v>
      </c>
      <c r="D48" s="20">
        <v>40</v>
      </c>
      <c r="E48" s="21"/>
      <c r="F48" s="486"/>
      <c r="H48" s="29"/>
    </row>
    <row r="49" spans="1:6" ht="29.25" customHeight="1">
      <c r="A49" s="461">
        <v>7.02</v>
      </c>
      <c r="B49" s="18" t="s">
        <v>156</v>
      </c>
      <c r="C49" s="19" t="s">
        <v>28</v>
      </c>
      <c r="D49" s="20">
        <v>20</v>
      </c>
      <c r="E49" s="21"/>
      <c r="F49" s="486"/>
    </row>
    <row r="50" spans="1:6" ht="12.75" customHeight="1">
      <c r="A50" s="461">
        <v>7.0299999999999994</v>
      </c>
      <c r="B50" s="18" t="s">
        <v>88</v>
      </c>
      <c r="C50" s="19" t="s">
        <v>28</v>
      </c>
      <c r="D50" s="20">
        <v>30</v>
      </c>
      <c r="E50" s="21"/>
      <c r="F50" s="486"/>
    </row>
    <row r="51" spans="1:6" ht="51" customHeight="1">
      <c r="A51" s="461">
        <v>7.0399999999999991</v>
      </c>
      <c r="B51" s="18" t="s">
        <v>157</v>
      </c>
      <c r="C51" s="19" t="s">
        <v>21</v>
      </c>
      <c r="D51" s="20">
        <v>5</v>
      </c>
      <c r="E51" s="21"/>
      <c r="F51" s="486"/>
    </row>
    <row r="52" spans="1:6" ht="13.8">
      <c r="A52" s="461">
        <v>7.0499999999999989</v>
      </c>
      <c r="B52" s="18" t="s">
        <v>90</v>
      </c>
      <c r="C52" s="19" t="s">
        <v>28</v>
      </c>
      <c r="D52" s="20">
        <v>20</v>
      </c>
      <c r="E52" s="21"/>
      <c r="F52" s="486"/>
    </row>
    <row r="53" spans="1:6" ht="13.8">
      <c r="A53" s="461">
        <v>7.0599999999999987</v>
      </c>
      <c r="B53" s="18" t="s">
        <v>91</v>
      </c>
      <c r="C53" s="19" t="s">
        <v>28</v>
      </c>
      <c r="D53" s="20">
        <v>20</v>
      </c>
      <c r="E53" s="21"/>
      <c r="F53" s="486"/>
    </row>
    <row r="54" spans="1:6" ht="13.8">
      <c r="A54" s="461">
        <v>7.0699999999999985</v>
      </c>
      <c r="B54" s="18" t="s">
        <v>92</v>
      </c>
      <c r="C54" s="19" t="s">
        <v>28</v>
      </c>
      <c r="D54" s="20">
        <v>20</v>
      </c>
      <c r="E54" s="21"/>
      <c r="F54" s="486"/>
    </row>
    <row r="55" spans="1:6" ht="18" customHeight="1">
      <c r="A55" s="461">
        <v>7.0799999999999983</v>
      </c>
      <c r="B55" s="18" t="s">
        <v>93</v>
      </c>
      <c r="C55" s="19" t="s">
        <v>21</v>
      </c>
      <c r="D55" s="20">
        <v>16</v>
      </c>
      <c r="E55" s="21"/>
      <c r="F55" s="486"/>
    </row>
    <row r="56" spans="1:6" ht="25.5" customHeight="1">
      <c r="A56" s="461">
        <v>7.0899999999999981</v>
      </c>
      <c r="B56" s="18" t="s">
        <v>94</v>
      </c>
      <c r="C56" s="19" t="s">
        <v>21</v>
      </c>
      <c r="D56" s="20">
        <v>8</v>
      </c>
      <c r="E56" s="21"/>
      <c r="F56" s="486"/>
    </row>
    <row r="57" spans="1:6" ht="17.25" customHeight="1">
      <c r="A57" s="461">
        <v>7.0999999999999979</v>
      </c>
      <c r="B57" s="18" t="s">
        <v>95</v>
      </c>
      <c r="C57" s="19" t="s">
        <v>21</v>
      </c>
      <c r="D57" s="20">
        <v>3</v>
      </c>
      <c r="E57" s="21"/>
      <c r="F57" s="486"/>
    </row>
    <row r="58" spans="1:6" ht="13.8">
      <c r="A58" s="461">
        <v>7.1099999999999977</v>
      </c>
      <c r="B58" s="18" t="s">
        <v>96</v>
      </c>
      <c r="C58" s="19" t="s">
        <v>21</v>
      </c>
      <c r="D58" s="20">
        <v>4</v>
      </c>
      <c r="E58" s="21"/>
      <c r="F58" s="486"/>
    </row>
    <row r="59" spans="1:6" ht="12.75" customHeight="1">
      <c r="A59" s="461">
        <v>7.1199999999999974</v>
      </c>
      <c r="B59" s="18" t="s">
        <v>97</v>
      </c>
      <c r="C59" s="19" t="s">
        <v>21</v>
      </c>
      <c r="D59" s="20">
        <v>10</v>
      </c>
      <c r="E59" s="21"/>
      <c r="F59" s="486"/>
    </row>
    <row r="60" spans="1:6" ht="12.75" customHeight="1">
      <c r="A60" s="461">
        <v>7.1299999999999972</v>
      </c>
      <c r="B60" s="18" t="s">
        <v>98</v>
      </c>
      <c r="C60" s="19" t="s">
        <v>21</v>
      </c>
      <c r="D60" s="20">
        <v>6</v>
      </c>
      <c r="E60" s="21"/>
      <c r="F60" s="486"/>
    </row>
    <row r="61" spans="1:6" ht="12.75" customHeight="1">
      <c r="A61" s="461">
        <v>7.139999999999997</v>
      </c>
      <c r="B61" s="18" t="s">
        <v>158</v>
      </c>
      <c r="C61" s="19" t="s">
        <v>21</v>
      </c>
      <c r="D61" s="20">
        <v>4</v>
      </c>
      <c r="E61" s="21"/>
      <c r="F61" s="486"/>
    </row>
    <row r="62" spans="1:6" ht="27.6">
      <c r="A62" s="461">
        <v>7.1499999999999968</v>
      </c>
      <c r="B62" s="18" t="s">
        <v>159</v>
      </c>
      <c r="C62" s="19" t="s">
        <v>21</v>
      </c>
      <c r="D62" s="20">
        <v>6</v>
      </c>
      <c r="E62" s="488"/>
      <c r="F62" s="486"/>
    </row>
    <row r="63" spans="1:6" ht="27" customHeight="1">
      <c r="A63" s="461">
        <v>7.1599999999999966</v>
      </c>
      <c r="B63" s="18" t="s">
        <v>103</v>
      </c>
      <c r="C63" s="19" t="s">
        <v>21</v>
      </c>
      <c r="D63" s="20">
        <v>2</v>
      </c>
      <c r="E63" s="488"/>
      <c r="F63" s="486"/>
    </row>
    <row r="64" spans="1:6" ht="26.25" customHeight="1">
      <c r="A64" s="461">
        <v>7.1699999999999964</v>
      </c>
      <c r="B64" s="18" t="s">
        <v>102</v>
      </c>
      <c r="C64" s="19" t="s">
        <v>28</v>
      </c>
      <c r="D64" s="20">
        <v>4</v>
      </c>
      <c r="E64" s="488"/>
      <c r="F64" s="486"/>
    </row>
    <row r="65" spans="1:6" ht="21.75" customHeight="1">
      <c r="A65" s="461">
        <v>7.1799999999999962</v>
      </c>
      <c r="B65" s="18" t="s">
        <v>106</v>
      </c>
      <c r="C65" s="19" t="s">
        <v>21</v>
      </c>
      <c r="D65" s="20">
        <v>1</v>
      </c>
      <c r="E65" s="21"/>
      <c r="F65" s="486"/>
    </row>
    <row r="66" spans="1:6" ht="30" customHeight="1">
      <c r="A66" s="461">
        <v>7.1899999999999959</v>
      </c>
      <c r="B66" s="18" t="s">
        <v>160</v>
      </c>
      <c r="C66" s="19" t="s">
        <v>21</v>
      </c>
      <c r="D66" s="20">
        <v>1</v>
      </c>
      <c r="E66" s="21"/>
      <c r="F66" s="486"/>
    </row>
    <row r="67" spans="1:6" ht="25.5" customHeight="1">
      <c r="A67" s="461">
        <v>7.1999999999999957</v>
      </c>
      <c r="B67" s="18" t="s">
        <v>108</v>
      </c>
      <c r="C67" s="19" t="s">
        <v>30</v>
      </c>
      <c r="D67" s="20">
        <v>1</v>
      </c>
      <c r="E67" s="21"/>
      <c r="F67" s="486"/>
    </row>
    <row r="68" spans="1:6" ht="12.75" customHeight="1">
      <c r="A68" s="461">
        <v>7.2099999999999955</v>
      </c>
      <c r="B68" s="18" t="s">
        <v>161</v>
      </c>
      <c r="C68" s="19" t="s">
        <v>21</v>
      </c>
      <c r="D68" s="20">
        <v>1</v>
      </c>
      <c r="E68" s="21"/>
      <c r="F68" s="486"/>
    </row>
    <row r="69" spans="1:6" ht="12.75" customHeight="1">
      <c r="A69" s="461">
        <v>7.2199999999999953</v>
      </c>
      <c r="B69" s="489" t="s">
        <v>162</v>
      </c>
      <c r="C69" s="490" t="s">
        <v>21</v>
      </c>
      <c r="D69" s="491">
        <v>1</v>
      </c>
      <c r="E69" s="492"/>
      <c r="F69" s="486"/>
    </row>
    <row r="70" spans="1:6" ht="19.5" customHeight="1">
      <c r="A70" s="567" t="s">
        <v>41</v>
      </c>
      <c r="B70" s="594"/>
      <c r="C70" s="594"/>
      <c r="D70" s="594"/>
      <c r="E70" s="598"/>
      <c r="F70" s="485"/>
    </row>
    <row r="71" spans="1:13" ht="15" customHeight="1">
      <c r="A71" s="462">
        <v>8</v>
      </c>
      <c r="B71" s="570" t="s">
        <v>114</v>
      </c>
      <c r="C71" s="594"/>
      <c r="D71" s="594"/>
      <c r="E71" s="594"/>
      <c r="F71" s="595"/>
      <c r="G71" s="16"/>
      <c r="H71" s="16"/>
      <c r="I71" s="16"/>
      <c r="J71" s="16"/>
      <c r="K71" s="16"/>
      <c r="L71" s="16"/>
      <c r="M71" s="16"/>
    </row>
    <row r="72" spans="1:6" ht="18.75" customHeight="1">
      <c r="A72" s="461">
        <v>8.01</v>
      </c>
      <c r="B72" s="27" t="s">
        <v>115</v>
      </c>
      <c r="C72" s="19" t="s">
        <v>26</v>
      </c>
      <c r="D72" s="20">
        <v>79.760000000000005</v>
      </c>
      <c r="E72" s="493"/>
      <c r="F72" s="486"/>
    </row>
    <row r="73" spans="1:6" ht="17.25" customHeight="1">
      <c r="A73" s="461">
        <v>8.02</v>
      </c>
      <c r="B73" s="27" t="s">
        <v>163</v>
      </c>
      <c r="C73" s="19" t="s">
        <v>26</v>
      </c>
      <c r="D73" s="20">
        <v>79.760000000000005</v>
      </c>
      <c r="E73" s="493"/>
      <c r="F73" s="486"/>
    </row>
    <row r="74" spans="1:6" ht="21" customHeight="1">
      <c r="A74" s="461">
        <v>8.0299999999999994</v>
      </c>
      <c r="B74" s="27" t="s">
        <v>118</v>
      </c>
      <c r="C74" s="19" t="s">
        <v>26</v>
      </c>
      <c r="D74" s="494">
        <v>80.502600000000001</v>
      </c>
      <c r="E74" s="493"/>
      <c r="F74" s="486"/>
    </row>
    <row r="75" spans="1:6" ht="13.8">
      <c r="A75" s="461">
        <v>8.0399999999999991</v>
      </c>
      <c r="B75" s="27" t="s">
        <v>117</v>
      </c>
      <c r="C75" s="19" t="s">
        <v>28</v>
      </c>
      <c r="D75" s="494">
        <v>39.489899999999999</v>
      </c>
      <c r="E75" s="493"/>
      <c r="F75" s="486"/>
    </row>
    <row r="76" spans="1:6" ht="19.5" customHeight="1">
      <c r="A76" s="567" t="s">
        <v>41</v>
      </c>
      <c r="B76" s="594"/>
      <c r="C76" s="594"/>
      <c r="D76" s="594"/>
      <c r="E76" s="598"/>
      <c r="F76" s="485"/>
    </row>
    <row r="77" spans="1:13" ht="15" customHeight="1">
      <c r="A77" s="462">
        <v>9</v>
      </c>
      <c r="B77" s="570" t="s">
        <v>120</v>
      </c>
      <c r="C77" s="594"/>
      <c r="D77" s="594"/>
      <c r="E77" s="594"/>
      <c r="F77" s="595"/>
      <c r="G77" s="16"/>
      <c r="H77" s="16"/>
      <c r="I77" s="16"/>
      <c r="J77" s="16"/>
      <c r="K77" s="16"/>
      <c r="L77" s="16"/>
      <c r="M77" s="16"/>
    </row>
    <row r="78" spans="1:6" ht="18" customHeight="1">
      <c r="A78" s="461">
        <v>9.01</v>
      </c>
      <c r="B78" s="27" t="s">
        <v>123</v>
      </c>
      <c r="C78" s="19" t="s">
        <v>26</v>
      </c>
      <c r="D78" s="20">
        <v>21.928599999999999</v>
      </c>
      <c r="E78" s="493"/>
      <c r="F78" s="486"/>
    </row>
    <row r="79" spans="1:6" ht="18" customHeight="1">
      <c r="A79" s="461">
        <v>9.02</v>
      </c>
      <c r="B79" s="27" t="s">
        <v>122</v>
      </c>
      <c r="C79" s="19" t="s">
        <v>26</v>
      </c>
      <c r="D79" s="20">
        <v>13.68</v>
      </c>
      <c r="E79" s="493"/>
      <c r="F79" s="486"/>
    </row>
    <row r="80" spans="1:6" ht="20.25" customHeight="1">
      <c r="A80" s="461">
        <v>9.0299999999999994</v>
      </c>
      <c r="B80" s="27" t="s">
        <v>164</v>
      </c>
      <c r="C80" s="19" t="s">
        <v>26</v>
      </c>
      <c r="D80" s="20">
        <v>16.541599999999999</v>
      </c>
      <c r="E80" s="493"/>
      <c r="F80" s="486"/>
    </row>
    <row r="81" spans="1:6" ht="16.5" customHeight="1">
      <c r="A81" s="461">
        <v>9.0399999999999991</v>
      </c>
      <c r="B81" s="495" t="s">
        <v>165</v>
      </c>
      <c r="C81" s="490" t="s">
        <v>26</v>
      </c>
      <c r="D81" s="491">
        <v>13.60</v>
      </c>
      <c r="E81" s="496"/>
      <c r="F81" s="486"/>
    </row>
    <row r="82" spans="1:6" ht="19.5" customHeight="1">
      <c r="A82" s="567" t="s">
        <v>41</v>
      </c>
      <c r="B82" s="594"/>
      <c r="C82" s="594"/>
      <c r="D82" s="594"/>
      <c r="E82" s="598"/>
      <c r="F82" s="485"/>
    </row>
    <row r="83" spans="1:13" ht="15" customHeight="1">
      <c r="A83" s="462">
        <v>10</v>
      </c>
      <c r="B83" s="570" t="s">
        <v>128</v>
      </c>
      <c r="C83" s="594"/>
      <c r="D83" s="594"/>
      <c r="E83" s="594"/>
      <c r="F83" s="595"/>
      <c r="G83" s="16"/>
      <c r="H83" s="16"/>
      <c r="I83" s="16"/>
      <c r="J83" s="16"/>
      <c r="K83" s="16"/>
      <c r="L83" s="16"/>
      <c r="M83" s="16"/>
    </row>
    <row r="84" spans="1:6" ht="19.5" customHeight="1">
      <c r="A84" s="461">
        <v>10.01</v>
      </c>
      <c r="B84" s="27" t="s">
        <v>129</v>
      </c>
      <c r="C84" s="19" t="s">
        <v>26</v>
      </c>
      <c r="D84" s="20">
        <v>397.44640000000004</v>
      </c>
      <c r="E84" s="30"/>
      <c r="F84" s="486"/>
    </row>
    <row r="85" spans="1:6" ht="48.75" customHeight="1">
      <c r="A85" s="461">
        <v>10.02</v>
      </c>
      <c r="B85" s="27" t="s">
        <v>131</v>
      </c>
      <c r="C85" s="19" t="s">
        <v>26</v>
      </c>
      <c r="D85" s="20">
        <v>12.22</v>
      </c>
      <c r="E85" s="30"/>
      <c r="F85" s="486"/>
    </row>
    <row r="86" spans="1:6" ht="12.75" customHeight="1">
      <c r="A86" s="461">
        <v>10.029999999999999</v>
      </c>
      <c r="B86" s="27" t="s">
        <v>132</v>
      </c>
      <c r="C86" s="19" t="s">
        <v>28</v>
      </c>
      <c r="D86" s="20">
        <v>16.46</v>
      </c>
      <c r="E86" s="30"/>
      <c r="F86" s="486"/>
    </row>
    <row r="87" spans="1:8" ht="19.5" customHeight="1">
      <c r="A87" s="461">
        <v>10.039999999999999</v>
      </c>
      <c r="B87" s="27" t="s">
        <v>133</v>
      </c>
      <c r="C87" s="19" t="s">
        <v>26</v>
      </c>
      <c r="D87" s="20">
        <v>42.24</v>
      </c>
      <c r="E87" s="30"/>
      <c r="F87" s="486"/>
      <c r="H87" s="29"/>
    </row>
    <row r="88" spans="1:6" ht="19.5" customHeight="1">
      <c r="A88" s="461">
        <v>10.049999999999999</v>
      </c>
      <c r="B88" s="27" t="s">
        <v>134</v>
      </c>
      <c r="C88" s="19" t="s">
        <v>26</v>
      </c>
      <c r="D88" s="20">
        <v>116.32</v>
      </c>
      <c r="E88" s="30"/>
      <c r="F88" s="486"/>
    </row>
    <row r="89" spans="1:8" ht="19.5" customHeight="1">
      <c r="A89" s="461">
        <v>10.059999999999999</v>
      </c>
      <c r="B89" s="497" t="s">
        <v>166</v>
      </c>
      <c r="C89" s="19" t="s">
        <v>26</v>
      </c>
      <c r="D89" s="20">
        <v>158.82299999999998</v>
      </c>
      <c r="E89" s="30"/>
      <c r="F89" s="486"/>
      <c r="H89" s="29"/>
    </row>
    <row r="90" spans="1:6" ht="49.5" customHeight="1">
      <c r="A90" s="461">
        <v>10.069999999999999</v>
      </c>
      <c r="B90" s="27" t="s">
        <v>130</v>
      </c>
      <c r="C90" s="19" t="s">
        <v>26</v>
      </c>
      <c r="D90" s="20">
        <v>80.77</v>
      </c>
      <c r="E90" s="30"/>
      <c r="F90" s="486"/>
    </row>
    <row r="91" spans="1:6" ht="19.5" customHeight="1">
      <c r="A91" s="461">
        <v>10.079999999999998</v>
      </c>
      <c r="B91" s="27" t="s">
        <v>136</v>
      </c>
      <c r="C91" s="19" t="s">
        <v>26</v>
      </c>
      <c r="D91" s="20">
        <v>80.77</v>
      </c>
      <c r="E91" s="30"/>
      <c r="F91" s="486"/>
    </row>
    <row r="92" spans="1:6" ht="12.75" customHeight="1">
      <c r="A92" s="567" t="s">
        <v>41</v>
      </c>
      <c r="B92" s="594"/>
      <c r="C92" s="594"/>
      <c r="D92" s="594"/>
      <c r="E92" s="598"/>
      <c r="F92" s="485"/>
    </row>
    <row r="93" spans="1:6" ht="12.75" customHeight="1">
      <c r="A93" s="599" t="s">
        <v>137</v>
      </c>
      <c r="B93" s="594"/>
      <c r="C93" s="594"/>
      <c r="D93" s="598"/>
      <c r="E93" s="31"/>
      <c r="F93" s="498"/>
    </row>
    <row r="94" spans="1:6" ht="16.5" customHeight="1">
      <c r="A94" s="560" t="s">
        <v>138</v>
      </c>
      <c r="B94" s="594"/>
      <c r="C94" s="594"/>
      <c r="D94" s="598"/>
      <c r="E94" s="464"/>
      <c r="F94" s="499"/>
    </row>
    <row r="95" spans="1:6" ht="16.5" customHeight="1">
      <c r="A95" s="560" t="s">
        <v>139</v>
      </c>
      <c r="B95" s="594"/>
      <c r="C95" s="594"/>
      <c r="D95" s="598"/>
      <c r="E95" s="33"/>
      <c r="F95" s="499"/>
    </row>
    <row r="96" spans="1:6" ht="16.5" customHeight="1">
      <c r="A96" s="560" t="s">
        <v>140</v>
      </c>
      <c r="B96" s="594"/>
      <c r="C96" s="594"/>
      <c r="D96" s="598"/>
      <c r="E96" s="33"/>
      <c r="F96" s="499"/>
    </row>
    <row r="97" spans="1:6" ht="16.5" customHeight="1">
      <c r="A97" s="560" t="s">
        <v>141</v>
      </c>
      <c r="B97" s="594"/>
      <c r="C97" s="594"/>
      <c r="D97" s="598"/>
      <c r="E97" s="32"/>
      <c r="F97" s="499"/>
    </row>
    <row r="98" spans="1:6" ht="12.75" customHeight="1" thickBot="1">
      <c r="A98" s="563" t="s">
        <v>12</v>
      </c>
      <c r="B98" s="600"/>
      <c r="C98" s="600"/>
      <c r="D98" s="601"/>
      <c r="E98" s="34"/>
      <c r="F98" s="500"/>
    </row>
    <row r="99" spans="1:6" ht="16.5" customHeight="1">
      <c r="A99" s="501"/>
      <c r="B99" s="502"/>
      <c r="C99" s="503"/>
      <c r="D99" s="504"/>
      <c r="E99" s="505"/>
      <c r="F99" s="506"/>
    </row>
    <row r="100" spans="1:6" ht="16.5" customHeight="1">
      <c r="A100" s="501"/>
      <c r="B100" s="502"/>
      <c r="C100" s="503"/>
      <c r="D100" s="504"/>
      <c r="E100" s="505"/>
      <c r="F100" s="506"/>
    </row>
    <row r="101" spans="1:6" ht="16.5" customHeight="1">
      <c r="A101" s="501"/>
      <c r="B101" s="502"/>
      <c r="C101" s="503"/>
      <c r="D101" s="504"/>
      <c r="E101" s="505"/>
      <c r="F101" s="506"/>
    </row>
    <row r="102" spans="1:6" ht="12.75" customHeight="1" thickBot="1">
      <c r="A102" s="514"/>
      <c r="B102" s="515"/>
      <c r="C102" s="516"/>
      <c r="D102" s="516"/>
      <c r="E102" s="517"/>
      <c r="F102" s="518"/>
    </row>
    <row r="103" spans="1:6" ht="12.75" customHeight="1">
      <c r="A103" s="596"/>
      <c r="B103" s="597"/>
      <c r="C103" s="35"/>
      <c r="D103" s="35"/>
      <c r="E103" s="37"/>
      <c r="F103" s="23"/>
    </row>
    <row r="104" spans="1:6" ht="12.75" customHeight="1">
      <c r="A104" s="38"/>
      <c r="B104" s="38"/>
      <c r="C104" s="35"/>
      <c r="D104" s="35"/>
      <c r="E104" s="37"/>
      <c r="F104" s="39"/>
    </row>
    <row r="105" spans="1:6" ht="12.75" customHeight="1">
      <c r="A105" s="36"/>
      <c r="C105" s="35"/>
      <c r="D105" s="35"/>
      <c r="E105" s="37"/>
      <c r="F105" s="40"/>
    </row>
    <row r="106" spans="1:6" ht="12.75" customHeight="1">
      <c r="A106" s="36"/>
      <c r="C106" s="35"/>
      <c r="D106" s="35"/>
      <c r="E106" s="37"/>
      <c r="F106" s="40"/>
    </row>
    <row r="107" spans="1:6" ht="12.75" customHeight="1">
      <c r="A107" s="36"/>
      <c r="C107" s="35"/>
      <c r="D107" s="35"/>
      <c r="E107" s="37"/>
      <c r="F107" s="40"/>
    </row>
    <row r="108" spans="1:6" ht="12.75" customHeight="1">
      <c r="A108" s="36"/>
      <c r="C108" s="35"/>
      <c r="D108" s="35"/>
      <c r="E108" s="37"/>
      <c r="F108" s="40"/>
    </row>
    <row r="109" spans="1:6" ht="12.75" customHeight="1">
      <c r="A109" s="36"/>
      <c r="C109" s="35"/>
      <c r="D109" s="35"/>
      <c r="E109" s="37"/>
      <c r="F109" s="40"/>
    </row>
    <row r="110" spans="1:6" ht="12.75" customHeight="1">
      <c r="A110" s="36"/>
      <c r="C110" s="35"/>
      <c r="D110" s="35"/>
      <c r="E110" s="37"/>
      <c r="F110" s="40"/>
    </row>
    <row r="111" spans="1:6" ht="12.75" customHeight="1">
      <c r="A111" s="36"/>
      <c r="C111" s="35"/>
      <c r="D111" s="35"/>
      <c r="E111" s="41"/>
      <c r="F111" s="42"/>
    </row>
    <row r="112" spans="1:6" ht="12.75" customHeight="1">
      <c r="A112" s="36"/>
      <c r="C112" s="35"/>
      <c r="D112" s="35"/>
      <c r="E112" s="43"/>
      <c r="F112" s="42"/>
    </row>
    <row r="113" spans="1:6" ht="12.75" customHeight="1">
      <c r="A113" s="36"/>
      <c r="C113" s="35"/>
      <c r="D113" s="35"/>
      <c r="E113" s="44"/>
      <c r="F113" s="42"/>
    </row>
    <row r="114" spans="1:6" ht="12.75" customHeight="1">
      <c r="A114" s="36"/>
      <c r="C114" s="35"/>
      <c r="D114" s="35"/>
      <c r="E114" s="37"/>
      <c r="F114" s="40"/>
    </row>
    <row r="115" spans="1:6" ht="12.75" customHeight="1">
      <c r="A115" s="36"/>
      <c r="C115" s="35"/>
      <c r="D115" s="35"/>
      <c r="E115" s="37"/>
      <c r="F115" s="40"/>
    </row>
    <row r="116" spans="1:6" ht="12.75" customHeight="1">
      <c r="A116" s="36"/>
      <c r="C116" s="35"/>
      <c r="D116" s="35"/>
      <c r="E116" s="37"/>
      <c r="F116" s="40"/>
    </row>
    <row r="117" spans="1:6" ht="12.75" customHeight="1">
      <c r="A117" s="36"/>
      <c r="C117" s="35"/>
      <c r="D117" s="35"/>
      <c r="E117" s="37"/>
      <c r="F117" s="40"/>
    </row>
    <row r="118" spans="1:6" ht="12.75" customHeight="1">
      <c r="A118" s="36"/>
      <c r="C118" s="35"/>
      <c r="D118" s="35"/>
      <c r="E118" s="37"/>
      <c r="F118" s="40"/>
    </row>
    <row r="119" spans="1:6" ht="12.75" customHeight="1">
      <c r="A119" s="36"/>
      <c r="C119" s="35"/>
      <c r="D119" s="35"/>
      <c r="E119" s="37"/>
      <c r="F119" s="40"/>
    </row>
    <row r="120" spans="1:6" ht="12.75" customHeight="1">
      <c r="A120" s="36"/>
      <c r="C120" s="35"/>
      <c r="D120" s="35"/>
      <c r="E120" s="37"/>
      <c r="F120" s="40"/>
    </row>
    <row r="121" spans="1:6" ht="12.75" customHeight="1">
      <c r="A121" s="36"/>
      <c r="C121" s="35"/>
      <c r="D121" s="35"/>
      <c r="E121" s="37"/>
      <c r="F121" s="40"/>
    </row>
    <row r="122" spans="1:6" ht="12.75" customHeight="1">
      <c r="A122" s="36"/>
      <c r="C122" s="35"/>
      <c r="D122" s="35"/>
      <c r="E122" s="37"/>
      <c r="F122" s="40"/>
    </row>
    <row r="123" spans="1:6" ht="12.75" customHeight="1">
      <c r="A123" s="36"/>
      <c r="C123" s="35"/>
      <c r="D123" s="35"/>
      <c r="E123" s="37"/>
      <c r="F123" s="40"/>
    </row>
    <row r="124" spans="1:6" ht="12.75" customHeight="1">
      <c r="A124" s="36"/>
      <c r="C124" s="35"/>
      <c r="D124" s="35"/>
      <c r="E124" s="37"/>
      <c r="F124" s="40"/>
    </row>
    <row r="125" spans="1:6" ht="12.75" customHeight="1">
      <c r="A125" s="36"/>
      <c r="C125" s="35"/>
      <c r="D125" s="35"/>
      <c r="E125" s="37"/>
      <c r="F125" s="40"/>
    </row>
    <row r="126" spans="1:6" ht="12.75" customHeight="1">
      <c r="A126" s="36"/>
      <c r="C126" s="35"/>
      <c r="D126" s="35"/>
      <c r="E126" s="37"/>
      <c r="F126" s="40"/>
    </row>
    <row r="127" spans="1:6" ht="12.75" customHeight="1">
      <c r="A127" s="36"/>
      <c r="C127" s="35"/>
      <c r="D127" s="35"/>
      <c r="E127" s="37"/>
      <c r="F127" s="40"/>
    </row>
    <row r="128" spans="1:6" ht="12.75" customHeight="1">
      <c r="A128" s="36"/>
      <c r="C128" s="35"/>
      <c r="D128" s="35"/>
      <c r="E128" s="37"/>
      <c r="F128" s="40"/>
    </row>
    <row r="129" spans="1:6" ht="12.75" customHeight="1">
      <c r="A129" s="36"/>
      <c r="C129" s="35"/>
      <c r="D129" s="35"/>
      <c r="E129" s="37"/>
      <c r="F129" s="40"/>
    </row>
    <row r="130" spans="1:6" ht="12.75" customHeight="1">
      <c r="A130" s="36"/>
      <c r="C130" s="35"/>
      <c r="D130" s="35"/>
      <c r="E130" s="37"/>
      <c r="F130" s="40"/>
    </row>
    <row r="131" spans="1:6" ht="12.75" customHeight="1">
      <c r="A131" s="36"/>
      <c r="C131" s="35"/>
      <c r="D131" s="35"/>
      <c r="E131" s="37"/>
      <c r="F131" s="40"/>
    </row>
    <row r="132" spans="1:6" ht="12.75" customHeight="1">
      <c r="A132" s="36"/>
      <c r="C132" s="35"/>
      <c r="D132" s="35"/>
      <c r="E132" s="37"/>
      <c r="F132" s="40"/>
    </row>
    <row r="133" spans="1:6" ht="12.75" customHeight="1">
      <c r="A133" s="36"/>
      <c r="C133" s="35"/>
      <c r="D133" s="35"/>
      <c r="E133" s="37"/>
      <c r="F133" s="40"/>
    </row>
    <row r="134" spans="1:6" ht="12.75" customHeight="1">
      <c r="A134" s="36"/>
      <c r="C134" s="35"/>
      <c r="D134" s="35"/>
      <c r="E134" s="37"/>
      <c r="F134" s="40"/>
    </row>
    <row r="135" spans="1:6" ht="12.75" customHeight="1">
      <c r="A135" s="36"/>
      <c r="C135" s="35"/>
      <c r="D135" s="35"/>
      <c r="E135" s="37"/>
      <c r="F135" s="40"/>
    </row>
    <row r="136" spans="1:6" ht="12.75" customHeight="1">
      <c r="A136" s="36"/>
      <c r="C136" s="35"/>
      <c r="D136" s="35"/>
      <c r="E136" s="37"/>
      <c r="F136" s="40"/>
    </row>
    <row r="137" spans="1:6" ht="12.75" customHeight="1">
      <c r="A137" s="36"/>
      <c r="C137" s="35"/>
      <c r="D137" s="35"/>
      <c r="E137" s="37"/>
      <c r="F137" s="40"/>
    </row>
    <row r="138" spans="1:6" ht="12.75" customHeight="1">
      <c r="A138" s="36"/>
      <c r="C138" s="35"/>
      <c r="D138" s="35"/>
      <c r="E138" s="37"/>
      <c r="F138" s="40"/>
    </row>
    <row r="139" spans="1:6" ht="12.75" customHeight="1">
      <c r="A139" s="36"/>
      <c r="C139" s="35"/>
      <c r="D139" s="35"/>
      <c r="E139" s="37"/>
      <c r="F139" s="40"/>
    </row>
    <row r="140" spans="1:6" ht="12.75" customHeight="1">
      <c r="A140" s="36"/>
      <c r="C140" s="35"/>
      <c r="D140" s="35"/>
      <c r="E140" s="37"/>
      <c r="F140" s="40"/>
    </row>
    <row r="141" spans="1:6" ht="12.75" customHeight="1">
      <c r="A141" s="36"/>
      <c r="C141" s="35"/>
      <c r="D141" s="35"/>
      <c r="E141" s="37"/>
      <c r="F141" s="40"/>
    </row>
    <row r="142" spans="1:6" ht="12.75" customHeight="1">
      <c r="A142" s="36"/>
      <c r="C142" s="35"/>
      <c r="D142" s="35"/>
      <c r="E142" s="37"/>
      <c r="F142" s="40"/>
    </row>
    <row r="143" spans="1:6" ht="12.75" customHeight="1">
      <c r="A143" s="36"/>
      <c r="C143" s="35"/>
      <c r="D143" s="35"/>
      <c r="E143" s="37"/>
      <c r="F143" s="40"/>
    </row>
    <row r="144" spans="1:6" ht="12.75" customHeight="1">
      <c r="A144" s="36"/>
      <c r="C144" s="35"/>
      <c r="D144" s="35"/>
      <c r="E144" s="37"/>
      <c r="F144" s="40"/>
    </row>
    <row r="145" spans="1:6" ht="12.75" customHeight="1">
      <c r="A145" s="36"/>
      <c r="C145" s="35"/>
      <c r="D145" s="35"/>
      <c r="E145" s="37"/>
      <c r="F145" s="40"/>
    </row>
    <row r="146" spans="1:6" ht="12.75" customHeight="1">
      <c r="A146" s="36"/>
      <c r="C146" s="35"/>
      <c r="D146" s="35"/>
      <c r="E146" s="37"/>
      <c r="F146" s="40"/>
    </row>
    <row r="147" spans="1:6" ht="12.75" customHeight="1">
      <c r="A147" s="36"/>
      <c r="C147" s="35"/>
      <c r="D147" s="35"/>
      <c r="E147" s="37"/>
      <c r="F147" s="40"/>
    </row>
    <row r="148" spans="1:6" ht="12.75" customHeight="1">
      <c r="A148" s="36"/>
      <c r="C148" s="35"/>
      <c r="D148" s="35"/>
      <c r="E148" s="37"/>
      <c r="F148" s="40"/>
    </row>
    <row r="149" spans="1:6" ht="12.75" customHeight="1">
      <c r="A149" s="36"/>
      <c r="C149" s="35"/>
      <c r="D149" s="35"/>
      <c r="E149" s="37"/>
      <c r="F149" s="40"/>
    </row>
    <row r="150" spans="1:6" ht="12.75" customHeight="1">
      <c r="A150" s="36"/>
      <c r="C150" s="35"/>
      <c r="D150" s="35"/>
      <c r="E150" s="37"/>
      <c r="F150" s="40"/>
    </row>
    <row r="151" spans="1:6" ht="12.75" customHeight="1">
      <c r="A151" s="36"/>
      <c r="C151" s="35"/>
      <c r="D151" s="35"/>
      <c r="E151" s="37"/>
      <c r="F151" s="40"/>
    </row>
    <row r="152" spans="1:6" ht="12.75" customHeight="1">
      <c r="A152" s="36"/>
      <c r="C152" s="35"/>
      <c r="D152" s="35"/>
      <c r="E152" s="37"/>
      <c r="F152" s="40"/>
    </row>
    <row r="153" spans="1:6" ht="12.75" customHeight="1">
      <c r="A153" s="36"/>
      <c r="C153" s="35"/>
      <c r="D153" s="35"/>
      <c r="E153" s="37"/>
      <c r="F153" s="40"/>
    </row>
    <row r="154" spans="1:6" ht="12.75" customHeight="1">
      <c r="A154" s="36"/>
      <c r="C154" s="35"/>
      <c r="D154" s="35"/>
      <c r="E154" s="37"/>
      <c r="F154" s="40"/>
    </row>
    <row r="155" spans="1:6" ht="12.75" customHeight="1">
      <c r="A155" s="36"/>
      <c r="C155" s="35"/>
      <c r="D155" s="35"/>
      <c r="E155" s="37"/>
      <c r="F155" s="40"/>
    </row>
    <row r="156" spans="1:6" ht="12.75" customHeight="1">
      <c r="A156" s="36"/>
      <c r="C156" s="35"/>
      <c r="D156" s="35"/>
      <c r="E156" s="37"/>
      <c r="F156" s="40"/>
    </row>
    <row r="157" spans="1:6" ht="12.75" customHeight="1">
      <c r="A157" s="36"/>
      <c r="C157" s="35"/>
      <c r="D157" s="35"/>
      <c r="E157" s="37"/>
      <c r="F157" s="40"/>
    </row>
    <row r="158" spans="1:6" ht="12.75" customHeight="1">
      <c r="A158" s="36"/>
      <c r="C158" s="35"/>
      <c r="D158" s="35"/>
      <c r="E158" s="37"/>
      <c r="F158" s="40"/>
    </row>
    <row r="159" spans="1:6" ht="12.75" customHeight="1">
      <c r="A159" s="36"/>
      <c r="C159" s="35"/>
      <c r="D159" s="35"/>
      <c r="E159" s="37"/>
      <c r="F159" s="40"/>
    </row>
    <row r="160" spans="1:6" ht="12.75" customHeight="1">
      <c r="A160" s="36"/>
      <c r="C160" s="35"/>
      <c r="D160" s="35"/>
      <c r="E160" s="37"/>
      <c r="F160" s="40"/>
    </row>
    <row r="161" spans="1:6" ht="12.75" customHeight="1">
      <c r="A161" s="36"/>
      <c r="C161" s="35"/>
      <c r="D161" s="35"/>
      <c r="E161" s="37"/>
      <c r="F161" s="40"/>
    </row>
    <row r="162" spans="1:6" ht="12.75" customHeight="1">
      <c r="A162" s="36"/>
      <c r="C162" s="35"/>
      <c r="D162" s="35"/>
      <c r="E162" s="37"/>
      <c r="F162" s="40"/>
    </row>
    <row r="163" spans="1:6" ht="12.75" customHeight="1">
      <c r="A163" s="36"/>
      <c r="C163" s="35"/>
      <c r="D163" s="35"/>
      <c r="E163" s="37"/>
      <c r="F163" s="40"/>
    </row>
    <row r="164" spans="1:6" ht="12.75" customHeight="1">
      <c r="A164" s="36"/>
      <c r="C164" s="35"/>
      <c r="D164" s="35"/>
      <c r="E164" s="37"/>
      <c r="F164" s="40"/>
    </row>
    <row r="165" spans="1:6" ht="12.75" customHeight="1">
      <c r="A165" s="36"/>
      <c r="C165" s="35"/>
      <c r="D165" s="35"/>
      <c r="E165" s="37"/>
      <c r="F165" s="40"/>
    </row>
    <row r="166" spans="1:6" ht="12.75" customHeight="1">
      <c r="A166" s="36"/>
      <c r="C166" s="35"/>
      <c r="D166" s="35"/>
      <c r="E166" s="37"/>
      <c r="F166" s="40"/>
    </row>
    <row r="167" spans="1:6" ht="12.75" customHeight="1">
      <c r="A167" s="36"/>
      <c r="C167" s="35"/>
      <c r="D167" s="35"/>
      <c r="E167" s="37"/>
      <c r="F167" s="40"/>
    </row>
    <row r="168" spans="1:6" ht="12.75" customHeight="1">
      <c r="A168" s="36"/>
      <c r="C168" s="35"/>
      <c r="D168" s="35"/>
      <c r="E168" s="37"/>
      <c r="F168" s="40"/>
    </row>
    <row r="169" spans="1:6" ht="12.75" customHeight="1">
      <c r="A169" s="36"/>
      <c r="C169" s="35"/>
      <c r="D169" s="35"/>
      <c r="E169" s="37"/>
      <c r="F169" s="40"/>
    </row>
    <row r="170" spans="1:6" ht="12.75" customHeight="1">
      <c r="A170" s="36"/>
      <c r="C170" s="35"/>
      <c r="D170" s="35"/>
      <c r="E170" s="37"/>
      <c r="F170" s="40"/>
    </row>
    <row r="171" spans="1:6" ht="12.75" customHeight="1">
      <c r="A171" s="36"/>
      <c r="C171" s="35"/>
      <c r="D171" s="35"/>
      <c r="E171" s="37"/>
      <c r="F171" s="40"/>
    </row>
    <row r="172" spans="1:6" ht="12.75" customHeight="1">
      <c r="A172" s="36"/>
      <c r="C172" s="35"/>
      <c r="D172" s="35"/>
      <c r="E172" s="37"/>
      <c r="F172" s="40"/>
    </row>
    <row r="173" spans="1:6" ht="12.75" customHeight="1">
      <c r="A173" s="36"/>
      <c r="C173" s="35"/>
      <c r="D173" s="35"/>
      <c r="E173" s="37"/>
      <c r="F173" s="40"/>
    </row>
    <row r="174" spans="1:6" ht="12.75" customHeight="1">
      <c r="A174" s="36"/>
      <c r="C174" s="35"/>
      <c r="D174" s="35"/>
      <c r="E174" s="37"/>
      <c r="F174" s="40"/>
    </row>
    <row r="175" spans="1:6" ht="12.75" customHeight="1">
      <c r="A175" s="36"/>
      <c r="C175" s="35"/>
      <c r="D175" s="35"/>
      <c r="E175" s="37"/>
      <c r="F175" s="40"/>
    </row>
    <row r="176" spans="1:6" ht="12.75" customHeight="1">
      <c r="A176" s="36"/>
      <c r="C176" s="35"/>
      <c r="D176" s="35"/>
      <c r="E176" s="37"/>
      <c r="F176" s="40"/>
    </row>
    <row r="177" spans="1:6" ht="12.75" customHeight="1">
      <c r="A177" s="36"/>
      <c r="C177" s="35"/>
      <c r="D177" s="35"/>
      <c r="E177" s="37"/>
      <c r="F177" s="40"/>
    </row>
    <row r="178" spans="1:6" ht="12.75" customHeight="1">
      <c r="A178" s="36"/>
      <c r="C178" s="35"/>
      <c r="D178" s="35"/>
      <c r="E178" s="37"/>
      <c r="F178" s="40"/>
    </row>
    <row r="179" spans="1:6" ht="12.75" customHeight="1">
      <c r="A179" s="36"/>
      <c r="C179" s="35"/>
      <c r="D179" s="35"/>
      <c r="E179" s="37"/>
      <c r="F179" s="40"/>
    </row>
    <row r="180" spans="1:6" ht="12.75" customHeight="1">
      <c r="A180" s="36"/>
      <c r="C180" s="35"/>
      <c r="D180" s="35"/>
      <c r="E180" s="37"/>
      <c r="F180" s="40"/>
    </row>
    <row r="181" spans="1:6" ht="12.75" customHeight="1">
      <c r="A181" s="36"/>
      <c r="C181" s="35"/>
      <c r="D181" s="35"/>
      <c r="E181" s="37"/>
      <c r="F181" s="40"/>
    </row>
    <row r="182" spans="1:6" ht="12.75" customHeight="1">
      <c r="A182" s="36"/>
      <c r="C182" s="35"/>
      <c r="D182" s="35"/>
      <c r="E182" s="37"/>
      <c r="F182" s="40"/>
    </row>
    <row r="183" spans="1:6" ht="12.75" customHeight="1">
      <c r="A183" s="36"/>
      <c r="C183" s="35"/>
      <c r="D183" s="35"/>
      <c r="E183" s="37"/>
      <c r="F183" s="40"/>
    </row>
    <row r="184" spans="1:6" ht="12.75" customHeight="1">
      <c r="A184" s="36"/>
      <c r="C184" s="35"/>
      <c r="D184" s="35"/>
      <c r="E184" s="37"/>
      <c r="F184" s="40"/>
    </row>
    <row r="185" spans="1:6" ht="12.75" customHeight="1">
      <c r="A185" s="36"/>
      <c r="C185" s="35"/>
      <c r="D185" s="35"/>
      <c r="E185" s="37"/>
      <c r="F185" s="40"/>
    </row>
    <row r="186" spans="1:6" ht="12.75" customHeight="1">
      <c r="A186" s="36"/>
      <c r="C186" s="35"/>
      <c r="D186" s="35"/>
      <c r="E186" s="37"/>
      <c r="F186" s="40"/>
    </row>
    <row r="187" spans="1:6" ht="12.75" customHeight="1">
      <c r="A187" s="36"/>
      <c r="C187" s="35"/>
      <c r="D187" s="35"/>
      <c r="E187" s="37"/>
      <c r="F187" s="40"/>
    </row>
    <row r="188" spans="1:6" ht="12.75" customHeight="1">
      <c r="A188" s="36"/>
      <c r="C188" s="35"/>
      <c r="D188" s="35"/>
      <c r="E188" s="37"/>
      <c r="F188" s="40"/>
    </row>
    <row r="189" spans="1:6" ht="12.75" customHeight="1">
      <c r="A189" s="36"/>
      <c r="C189" s="35"/>
      <c r="D189" s="35"/>
      <c r="E189" s="37"/>
      <c r="F189" s="40"/>
    </row>
    <row r="190" spans="1:6" ht="12.75" customHeight="1">
      <c r="A190" s="36"/>
      <c r="C190" s="35"/>
      <c r="D190" s="35"/>
      <c r="E190" s="37"/>
      <c r="F190" s="40"/>
    </row>
    <row r="191" spans="1:6" ht="12.75" customHeight="1">
      <c r="A191" s="36"/>
      <c r="C191" s="35"/>
      <c r="D191" s="35"/>
      <c r="E191" s="37"/>
      <c r="F191" s="40"/>
    </row>
    <row r="192" spans="1:6" ht="12.75" customHeight="1">
      <c r="A192" s="36"/>
      <c r="C192" s="35"/>
      <c r="D192" s="35"/>
      <c r="E192" s="37"/>
      <c r="F192" s="40"/>
    </row>
    <row r="193" spans="1:6" ht="12.75" customHeight="1">
      <c r="A193" s="36"/>
      <c r="C193" s="35"/>
      <c r="D193" s="35"/>
      <c r="E193" s="37"/>
      <c r="F193" s="40"/>
    </row>
    <row r="194" spans="1:6" ht="12.75" customHeight="1">
      <c r="A194" s="36"/>
      <c r="C194" s="35"/>
      <c r="D194" s="35"/>
      <c r="E194" s="37"/>
      <c r="F194" s="40"/>
    </row>
    <row r="195" spans="1:6" ht="12.75" customHeight="1">
      <c r="A195" s="36"/>
      <c r="C195" s="35"/>
      <c r="D195" s="35"/>
      <c r="E195" s="37"/>
      <c r="F195" s="40"/>
    </row>
    <row r="196" spans="1:6" ht="12.75" customHeight="1">
      <c r="A196" s="36"/>
      <c r="C196" s="35"/>
      <c r="D196" s="35"/>
      <c r="E196" s="37"/>
      <c r="F196" s="40"/>
    </row>
    <row r="197" spans="1:6" ht="12.75" customHeight="1">
      <c r="A197" s="36"/>
      <c r="C197" s="35"/>
      <c r="D197" s="35"/>
      <c r="E197" s="37"/>
      <c r="F197" s="40"/>
    </row>
    <row r="198" spans="1:6" ht="12.75" customHeight="1">
      <c r="A198" s="36"/>
      <c r="C198" s="35"/>
      <c r="D198" s="35"/>
      <c r="E198" s="37"/>
      <c r="F198" s="40"/>
    </row>
    <row r="199" spans="1:6" ht="12.75" customHeight="1">
      <c r="A199" s="36"/>
      <c r="C199" s="35"/>
      <c r="D199" s="35"/>
      <c r="E199" s="37"/>
      <c r="F199" s="40"/>
    </row>
    <row r="200" spans="1:6" ht="12.75" customHeight="1">
      <c r="A200" s="36"/>
      <c r="C200" s="35"/>
      <c r="D200" s="35"/>
      <c r="E200" s="37"/>
      <c r="F200" s="40"/>
    </row>
    <row r="201" spans="1:6" ht="12.75" customHeight="1">
      <c r="A201" s="36"/>
      <c r="C201" s="35"/>
      <c r="D201" s="35"/>
      <c r="E201" s="37"/>
      <c r="F201" s="40"/>
    </row>
    <row r="202" spans="1:6" ht="12.75" customHeight="1">
      <c r="A202" s="36"/>
      <c r="C202" s="35"/>
      <c r="D202" s="35"/>
      <c r="E202" s="37"/>
      <c r="F202" s="40"/>
    </row>
    <row r="203" spans="1:6" ht="12.75" customHeight="1">
      <c r="A203" s="36"/>
      <c r="C203" s="35"/>
      <c r="D203" s="35"/>
      <c r="E203" s="37"/>
      <c r="F203" s="40"/>
    </row>
    <row r="204" spans="1:6" ht="12.75" customHeight="1">
      <c r="A204" s="36"/>
      <c r="C204" s="35"/>
      <c r="D204" s="35"/>
      <c r="E204" s="37"/>
      <c r="F204" s="40"/>
    </row>
    <row r="205" spans="1:6" ht="12.75" customHeight="1">
      <c r="A205" s="36"/>
      <c r="C205" s="35"/>
      <c r="D205" s="35"/>
      <c r="E205" s="37"/>
      <c r="F205" s="40"/>
    </row>
    <row r="206" spans="1:6" ht="12.75" customHeight="1">
      <c r="A206" s="36"/>
      <c r="C206" s="35"/>
      <c r="D206" s="35"/>
      <c r="E206" s="37"/>
      <c r="F206" s="40"/>
    </row>
    <row r="207" spans="1:6" ht="12.75" customHeight="1">
      <c r="A207" s="36"/>
      <c r="C207" s="35"/>
      <c r="D207" s="35"/>
      <c r="E207" s="37"/>
      <c r="F207" s="40"/>
    </row>
    <row r="208" spans="1:6" ht="12.75" customHeight="1">
      <c r="A208" s="36"/>
      <c r="C208" s="35"/>
      <c r="D208" s="35"/>
      <c r="E208" s="37"/>
      <c r="F208" s="40"/>
    </row>
    <row r="209" spans="1:6" ht="12.75" customHeight="1">
      <c r="A209" s="36"/>
      <c r="C209" s="35"/>
      <c r="D209" s="35"/>
      <c r="E209" s="37"/>
      <c r="F209" s="40"/>
    </row>
    <row r="210" spans="1:6" ht="12.75" customHeight="1">
      <c r="A210" s="36"/>
      <c r="C210" s="35"/>
      <c r="D210" s="35"/>
      <c r="E210" s="37"/>
      <c r="F210" s="40"/>
    </row>
    <row r="211" spans="1:6" ht="12.75" customHeight="1">
      <c r="A211" s="36"/>
      <c r="C211" s="35"/>
      <c r="D211" s="35"/>
      <c r="E211" s="37"/>
      <c r="F211" s="40"/>
    </row>
    <row r="212" spans="1:6" ht="12.75" customHeight="1">
      <c r="A212" s="36"/>
      <c r="C212" s="35"/>
      <c r="D212" s="35"/>
      <c r="E212" s="37"/>
      <c r="F212" s="40"/>
    </row>
    <row r="213" spans="1:6" ht="12.75" customHeight="1">
      <c r="A213" s="36"/>
      <c r="C213" s="35"/>
      <c r="D213" s="35"/>
      <c r="E213" s="37"/>
      <c r="F213" s="40"/>
    </row>
    <row r="214" spans="1:6" ht="12.75" customHeight="1">
      <c r="A214" s="36"/>
      <c r="C214" s="35"/>
      <c r="D214" s="35"/>
      <c r="E214" s="37"/>
      <c r="F214" s="40"/>
    </row>
    <row r="215" spans="1:6" ht="12.75" customHeight="1">
      <c r="A215" s="36"/>
      <c r="C215" s="35"/>
      <c r="D215" s="35"/>
      <c r="E215" s="37"/>
      <c r="F215" s="40"/>
    </row>
    <row r="216" spans="1:6" ht="12.75" customHeight="1">
      <c r="A216" s="36"/>
      <c r="C216" s="35"/>
      <c r="D216" s="35"/>
      <c r="E216" s="37"/>
      <c r="F216" s="40"/>
    </row>
    <row r="217" spans="1:6" ht="12.75" customHeight="1">
      <c r="A217" s="36"/>
      <c r="C217" s="35"/>
      <c r="D217" s="35"/>
      <c r="E217" s="37"/>
      <c r="F217" s="40"/>
    </row>
    <row r="218" spans="1:6" ht="12.75" customHeight="1">
      <c r="A218" s="36"/>
      <c r="C218" s="35"/>
      <c r="D218" s="35"/>
      <c r="E218" s="37"/>
      <c r="F218" s="40"/>
    </row>
    <row r="219" spans="1:6" ht="12.75" customHeight="1">
      <c r="A219" s="36"/>
      <c r="C219" s="35"/>
      <c r="D219" s="35"/>
      <c r="E219" s="37"/>
      <c r="F219" s="40"/>
    </row>
    <row r="220" spans="1:6" ht="12.75" customHeight="1">
      <c r="A220" s="36"/>
      <c r="C220" s="35"/>
      <c r="D220" s="35"/>
      <c r="E220" s="37"/>
      <c r="F220" s="40"/>
    </row>
    <row r="221" spans="1:6" ht="12.75" customHeight="1">
      <c r="A221" s="36"/>
      <c r="C221" s="35"/>
      <c r="D221" s="35"/>
      <c r="E221" s="37"/>
      <c r="F221" s="40"/>
    </row>
    <row r="222" spans="1:6" ht="12.75" customHeight="1">
      <c r="A222" s="36"/>
      <c r="C222" s="35"/>
      <c r="D222" s="35"/>
      <c r="E222" s="37"/>
      <c r="F222" s="40"/>
    </row>
    <row r="223" spans="1:6" ht="12.75" customHeight="1">
      <c r="A223" s="36"/>
      <c r="C223" s="35"/>
      <c r="D223" s="35"/>
      <c r="E223" s="37"/>
      <c r="F223" s="40"/>
    </row>
    <row r="224" spans="1:6" ht="12.75" customHeight="1">
      <c r="A224" s="36"/>
      <c r="C224" s="35"/>
      <c r="D224" s="35"/>
      <c r="E224" s="37"/>
      <c r="F224" s="40"/>
    </row>
    <row r="225" spans="1:6" ht="12.75" customHeight="1">
      <c r="A225" s="36"/>
      <c r="C225" s="35"/>
      <c r="D225" s="35"/>
      <c r="E225" s="37"/>
      <c r="F225" s="40"/>
    </row>
    <row r="226" spans="1:6" ht="12.75" customHeight="1">
      <c r="A226" s="36"/>
      <c r="C226" s="35"/>
      <c r="D226" s="35"/>
      <c r="E226" s="37"/>
      <c r="F226" s="40"/>
    </row>
    <row r="227" spans="1:6" ht="12.75" customHeight="1">
      <c r="A227" s="36"/>
      <c r="C227" s="35"/>
      <c r="D227" s="35"/>
      <c r="E227" s="37"/>
      <c r="F227" s="40"/>
    </row>
    <row r="228" spans="1:6" ht="12.75" customHeight="1">
      <c r="A228" s="36"/>
      <c r="C228" s="35"/>
      <c r="D228" s="35"/>
      <c r="E228" s="37"/>
      <c r="F228" s="40"/>
    </row>
    <row r="229" spans="1:6" ht="12.75" customHeight="1">
      <c r="A229" s="36"/>
      <c r="C229" s="35"/>
      <c r="D229" s="35"/>
      <c r="E229" s="37"/>
      <c r="F229" s="40"/>
    </row>
    <row r="230" spans="1:6" ht="12.75" customHeight="1">
      <c r="A230" s="36"/>
      <c r="C230" s="35"/>
      <c r="D230" s="35"/>
      <c r="E230" s="37"/>
      <c r="F230" s="40"/>
    </row>
    <row r="231" spans="1:6" ht="12.75" customHeight="1">
      <c r="A231" s="36"/>
      <c r="C231" s="35"/>
      <c r="D231" s="35"/>
      <c r="E231" s="37"/>
      <c r="F231" s="40"/>
    </row>
    <row r="232" spans="1:6" ht="12.75" customHeight="1">
      <c r="A232" s="36"/>
      <c r="C232" s="35"/>
      <c r="D232" s="35"/>
      <c r="E232" s="37"/>
      <c r="F232" s="40"/>
    </row>
    <row r="233" spans="1:6" ht="12.75" customHeight="1">
      <c r="A233" s="36"/>
      <c r="C233" s="35"/>
      <c r="D233" s="35"/>
      <c r="E233" s="37"/>
      <c r="F233" s="40"/>
    </row>
    <row r="234" spans="1:6" ht="12.75" customHeight="1">
      <c r="A234" s="36"/>
      <c r="C234" s="35"/>
      <c r="D234" s="35"/>
      <c r="E234" s="37"/>
      <c r="F234" s="40"/>
    </row>
    <row r="235" spans="1:6" ht="12.75" customHeight="1">
      <c r="A235" s="36"/>
      <c r="C235" s="35"/>
      <c r="D235" s="35"/>
      <c r="E235" s="37"/>
      <c r="F235" s="40"/>
    </row>
    <row r="236" spans="1:6" ht="12.75" customHeight="1">
      <c r="A236" s="36"/>
      <c r="C236" s="35"/>
      <c r="D236" s="35"/>
      <c r="E236" s="37"/>
      <c r="F236" s="40"/>
    </row>
    <row r="237" spans="1:6" ht="12.75" customHeight="1">
      <c r="A237" s="36"/>
      <c r="C237" s="35"/>
      <c r="D237" s="35"/>
      <c r="E237" s="37"/>
      <c r="F237" s="40"/>
    </row>
    <row r="238" spans="1:6" ht="12.75" customHeight="1">
      <c r="A238" s="36"/>
      <c r="C238" s="35"/>
      <c r="D238" s="35"/>
      <c r="E238" s="37"/>
      <c r="F238" s="40"/>
    </row>
    <row r="239" spans="1:6" ht="12.75" customHeight="1">
      <c r="A239" s="36"/>
      <c r="C239" s="35"/>
      <c r="D239" s="35"/>
      <c r="E239" s="37"/>
      <c r="F239" s="40"/>
    </row>
    <row r="240" spans="1:6" ht="12.75" customHeight="1">
      <c r="A240" s="36"/>
      <c r="C240" s="35"/>
      <c r="D240" s="35"/>
      <c r="E240" s="37"/>
      <c r="F240" s="40"/>
    </row>
    <row r="241" spans="1:6" ht="12.75" customHeight="1">
      <c r="A241" s="36"/>
      <c r="C241" s="35"/>
      <c r="D241" s="35"/>
      <c r="E241" s="37"/>
      <c r="F241" s="40"/>
    </row>
    <row r="242" spans="1:6" ht="12.75" customHeight="1">
      <c r="A242" s="36"/>
      <c r="C242" s="35"/>
      <c r="D242" s="35"/>
      <c r="E242" s="37"/>
      <c r="F242" s="40"/>
    </row>
    <row r="243" spans="1:6" ht="12.75" customHeight="1">
      <c r="A243" s="36"/>
      <c r="C243" s="35"/>
      <c r="D243" s="35"/>
      <c r="E243" s="37"/>
      <c r="F243" s="40"/>
    </row>
    <row r="244" spans="1:6" ht="12.75" customHeight="1">
      <c r="A244" s="36"/>
      <c r="C244" s="35"/>
      <c r="D244" s="35"/>
      <c r="E244" s="37"/>
      <c r="F244" s="40"/>
    </row>
    <row r="245" spans="1:6" ht="12.75" customHeight="1">
      <c r="A245" s="36"/>
      <c r="C245" s="35"/>
      <c r="D245" s="35"/>
      <c r="E245" s="37"/>
      <c r="F245" s="40"/>
    </row>
    <row r="246" spans="1:6" ht="12.75" customHeight="1">
      <c r="A246" s="36"/>
      <c r="C246" s="35"/>
      <c r="D246" s="35"/>
      <c r="E246" s="37"/>
      <c r="F246" s="40"/>
    </row>
    <row r="247" spans="1:6" ht="12.75" customHeight="1">
      <c r="A247" s="36"/>
      <c r="C247" s="35"/>
      <c r="D247" s="35"/>
      <c r="E247" s="37"/>
      <c r="F247" s="40"/>
    </row>
    <row r="248" spans="1:6" ht="12.75" customHeight="1">
      <c r="A248" s="36"/>
      <c r="C248" s="35"/>
      <c r="D248" s="35"/>
      <c r="E248" s="37"/>
      <c r="F248" s="40"/>
    </row>
    <row r="249" spans="1:6" ht="12.75" customHeight="1">
      <c r="A249" s="36"/>
      <c r="C249" s="35"/>
      <c r="D249" s="35"/>
      <c r="E249" s="37"/>
      <c r="F249" s="40"/>
    </row>
    <row r="250" spans="1:6" ht="12.75" customHeight="1">
      <c r="A250" s="36"/>
      <c r="C250" s="35"/>
      <c r="D250" s="35"/>
      <c r="E250" s="37"/>
      <c r="F250" s="40"/>
    </row>
    <row r="251" spans="1:6" ht="12.75" customHeight="1">
      <c r="A251" s="36"/>
      <c r="C251" s="35"/>
      <c r="D251" s="35"/>
      <c r="E251" s="37"/>
      <c r="F251" s="40"/>
    </row>
    <row r="252" spans="1:6" ht="12.75" customHeight="1">
      <c r="A252" s="36"/>
      <c r="C252" s="35"/>
      <c r="D252" s="35"/>
      <c r="E252" s="37"/>
      <c r="F252" s="40"/>
    </row>
    <row r="253" spans="1:6" ht="12.75" customHeight="1">
      <c r="A253" s="36"/>
      <c r="C253" s="35"/>
      <c r="D253" s="35"/>
      <c r="E253" s="37"/>
      <c r="F253" s="40"/>
    </row>
    <row r="254" spans="1:6" ht="12.75" customHeight="1">
      <c r="A254" s="36"/>
      <c r="C254" s="35"/>
      <c r="D254" s="35"/>
      <c r="E254" s="37"/>
      <c r="F254" s="40"/>
    </row>
    <row r="255" spans="1:6" ht="12.75" customHeight="1">
      <c r="A255" s="36"/>
      <c r="C255" s="35"/>
      <c r="D255" s="35"/>
      <c r="E255" s="37"/>
      <c r="F255" s="40"/>
    </row>
    <row r="256" spans="1:6" ht="12.75" customHeight="1">
      <c r="A256" s="36"/>
      <c r="C256" s="35"/>
      <c r="D256" s="35"/>
      <c r="E256" s="37"/>
      <c r="F256" s="40"/>
    </row>
    <row r="257" spans="1:6" ht="12.75" customHeight="1">
      <c r="A257" s="36"/>
      <c r="C257" s="35"/>
      <c r="D257" s="35"/>
      <c r="E257" s="37"/>
      <c r="F257" s="40"/>
    </row>
    <row r="258" spans="1:6" ht="12.75" customHeight="1">
      <c r="A258" s="36"/>
      <c r="C258" s="35"/>
      <c r="D258" s="35"/>
      <c r="E258" s="37"/>
      <c r="F258" s="40"/>
    </row>
    <row r="259" spans="1:6" ht="12.75" customHeight="1">
      <c r="A259" s="36"/>
      <c r="C259" s="35"/>
      <c r="D259" s="35"/>
      <c r="E259" s="37"/>
      <c r="F259" s="40"/>
    </row>
    <row r="260" spans="1:6" ht="12.75" customHeight="1">
      <c r="A260" s="36"/>
      <c r="C260" s="35"/>
      <c r="D260" s="35"/>
      <c r="E260" s="37"/>
      <c r="F260" s="40"/>
    </row>
    <row r="261" spans="1:6" ht="12.75" customHeight="1">
      <c r="A261" s="36"/>
      <c r="C261" s="35"/>
      <c r="D261" s="35"/>
      <c r="E261" s="37"/>
      <c r="F261" s="40"/>
    </row>
    <row r="262" spans="1:6" ht="12.75" customHeight="1">
      <c r="A262" s="36"/>
      <c r="C262" s="35"/>
      <c r="D262" s="35"/>
      <c r="E262" s="37"/>
      <c r="F262" s="40"/>
    </row>
    <row r="263" spans="1:6" ht="12.75" customHeight="1">
      <c r="A263" s="36"/>
      <c r="C263" s="35"/>
      <c r="D263" s="35"/>
      <c r="E263" s="37"/>
      <c r="F263" s="40"/>
    </row>
    <row r="264" spans="1:6" ht="12.75" customHeight="1">
      <c r="A264" s="36"/>
      <c r="C264" s="35"/>
      <c r="D264" s="35"/>
      <c r="E264" s="37"/>
      <c r="F264" s="40"/>
    </row>
    <row r="265" spans="1:6" ht="12.75" customHeight="1">
      <c r="A265" s="36"/>
      <c r="C265" s="35"/>
      <c r="D265" s="35"/>
      <c r="E265" s="37"/>
      <c r="F265" s="40"/>
    </row>
    <row r="266" spans="1:6" ht="12.75" customHeight="1">
      <c r="A266" s="36"/>
      <c r="C266" s="35"/>
      <c r="D266" s="35"/>
      <c r="E266" s="37"/>
      <c r="F266" s="40"/>
    </row>
    <row r="267" spans="1:6" ht="12.75" customHeight="1">
      <c r="A267" s="36"/>
      <c r="C267" s="35"/>
      <c r="D267" s="35"/>
      <c r="E267" s="37"/>
      <c r="F267" s="40"/>
    </row>
    <row r="268" spans="1:6" ht="12.75" customHeight="1">
      <c r="A268" s="36"/>
      <c r="C268" s="35"/>
      <c r="D268" s="35"/>
      <c r="E268" s="37"/>
      <c r="F268" s="40"/>
    </row>
    <row r="269" spans="1:6" ht="12.75" customHeight="1">
      <c r="A269" s="36"/>
      <c r="C269" s="35"/>
      <c r="D269" s="35"/>
      <c r="E269" s="37"/>
      <c r="F269" s="40"/>
    </row>
    <row r="270" spans="1:6" ht="12.75" customHeight="1">
      <c r="A270" s="36"/>
      <c r="C270" s="35"/>
      <c r="D270" s="35"/>
      <c r="E270" s="37"/>
      <c r="F270" s="40"/>
    </row>
    <row r="271" spans="1:6" ht="12.75" customHeight="1">
      <c r="A271" s="36"/>
      <c r="C271" s="35"/>
      <c r="D271" s="35"/>
      <c r="E271" s="37"/>
      <c r="F271" s="40"/>
    </row>
    <row r="272" spans="1:6" ht="12.75" customHeight="1">
      <c r="A272" s="36"/>
      <c r="C272" s="35"/>
      <c r="D272" s="35"/>
      <c r="E272" s="37"/>
      <c r="F272" s="40"/>
    </row>
    <row r="273" spans="1:6" ht="12.75" customHeight="1">
      <c r="A273" s="36"/>
      <c r="C273" s="35"/>
      <c r="D273" s="35"/>
      <c r="E273" s="37"/>
      <c r="F273" s="40"/>
    </row>
    <row r="274" spans="1:6" ht="12.75" customHeight="1">
      <c r="A274" s="36"/>
      <c r="C274" s="35"/>
      <c r="D274" s="35"/>
      <c r="E274" s="37"/>
      <c r="F274" s="40"/>
    </row>
    <row r="275" spans="1:6" ht="12.75" customHeight="1">
      <c r="A275" s="36"/>
      <c r="C275" s="35"/>
      <c r="D275" s="35"/>
      <c r="E275" s="37"/>
      <c r="F275" s="40"/>
    </row>
    <row r="276" spans="1:6" ht="12.75" customHeight="1">
      <c r="A276" s="36"/>
      <c r="C276" s="35"/>
      <c r="D276" s="35"/>
      <c r="E276" s="37"/>
      <c r="F276" s="40"/>
    </row>
    <row r="277" spans="1:6" ht="12.75" customHeight="1">
      <c r="A277" s="36"/>
      <c r="C277" s="35"/>
      <c r="D277" s="35"/>
      <c r="E277" s="37"/>
      <c r="F277" s="40"/>
    </row>
    <row r="278" spans="1:6" ht="12.75" customHeight="1">
      <c r="A278" s="36"/>
      <c r="C278" s="35"/>
      <c r="D278" s="35"/>
      <c r="E278" s="37"/>
      <c r="F278" s="40"/>
    </row>
    <row r="279" spans="1:6" ht="12.75" customHeight="1">
      <c r="A279" s="36"/>
      <c r="C279" s="35"/>
      <c r="D279" s="35"/>
      <c r="E279" s="37"/>
      <c r="F279" s="40"/>
    </row>
    <row r="280" spans="1:6" ht="12.75" customHeight="1">
      <c r="A280" s="36"/>
      <c r="C280" s="35"/>
      <c r="D280" s="35"/>
      <c r="E280" s="37"/>
      <c r="F280" s="40"/>
    </row>
    <row r="281" spans="1:6" ht="12.75" customHeight="1">
      <c r="A281" s="36"/>
      <c r="C281" s="35"/>
      <c r="D281" s="35"/>
      <c r="E281" s="37"/>
      <c r="F281" s="40"/>
    </row>
    <row r="282" spans="1:6" ht="12.75" customHeight="1">
      <c r="A282" s="36"/>
      <c r="C282" s="35"/>
      <c r="D282" s="35"/>
      <c r="E282" s="37"/>
      <c r="F282" s="40"/>
    </row>
    <row r="283" spans="1:6" ht="12.75" customHeight="1">
      <c r="A283" s="36"/>
      <c r="C283" s="35"/>
      <c r="D283" s="35"/>
      <c r="E283" s="37"/>
      <c r="F283" s="40"/>
    </row>
    <row r="284" spans="1:6" ht="12.75" customHeight="1">
      <c r="A284" s="36"/>
      <c r="C284" s="35"/>
      <c r="D284" s="35"/>
      <c r="E284" s="37"/>
      <c r="F284" s="40"/>
    </row>
    <row r="285" spans="1:6" ht="12.75" customHeight="1">
      <c r="A285" s="36"/>
      <c r="C285" s="35"/>
      <c r="D285" s="35"/>
      <c r="E285" s="37"/>
      <c r="F285" s="40"/>
    </row>
    <row r="286" spans="1:6" ht="12.75" customHeight="1">
      <c r="A286" s="36"/>
      <c r="C286" s="35"/>
      <c r="D286" s="35"/>
      <c r="E286" s="37"/>
      <c r="F286" s="40"/>
    </row>
    <row r="287" spans="1:6" ht="12.75" customHeight="1">
      <c r="A287" s="36"/>
      <c r="C287" s="35"/>
      <c r="D287" s="35"/>
      <c r="E287" s="37"/>
      <c r="F287" s="40"/>
    </row>
    <row r="288" spans="1:6" ht="12.75" customHeight="1">
      <c r="A288" s="36"/>
      <c r="C288" s="35"/>
      <c r="D288" s="35"/>
      <c r="E288" s="37"/>
      <c r="F288" s="40"/>
    </row>
    <row r="289" spans="1:6" ht="12.75" customHeight="1">
      <c r="A289" s="36"/>
      <c r="C289" s="35"/>
      <c r="D289" s="35"/>
      <c r="E289" s="37"/>
      <c r="F289" s="40"/>
    </row>
    <row r="290" spans="1:6" ht="12.75" customHeight="1">
      <c r="A290" s="36"/>
      <c r="C290" s="35"/>
      <c r="D290" s="35"/>
      <c r="E290" s="37"/>
      <c r="F290" s="40"/>
    </row>
    <row r="291" spans="1:6" ht="12.75" customHeight="1">
      <c r="A291" s="36"/>
      <c r="C291" s="35"/>
      <c r="D291" s="35"/>
      <c r="E291" s="37"/>
      <c r="F291" s="40"/>
    </row>
    <row r="292" spans="1:6" ht="12.75" customHeight="1">
      <c r="A292" s="36"/>
      <c r="C292" s="35"/>
      <c r="D292" s="35"/>
      <c r="E292" s="37"/>
      <c r="F292" s="40"/>
    </row>
    <row r="293" spans="1:6" ht="12.75" customHeight="1">
      <c r="A293" s="36"/>
      <c r="C293" s="35"/>
      <c r="D293" s="35"/>
      <c r="E293" s="37"/>
      <c r="F293" s="40"/>
    </row>
    <row r="294" spans="1:6" ht="12.75" customHeight="1">
      <c r="A294" s="36"/>
      <c r="C294" s="35"/>
      <c r="D294" s="35"/>
      <c r="E294" s="37"/>
      <c r="F294" s="40"/>
    </row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 thickBot="1"/>
  </sheetData>
  <mergeCells count="29">
    <mergeCell ref="A1:F1"/>
    <mergeCell ref="A2:F2"/>
    <mergeCell ref="A3:F3"/>
    <mergeCell ref="B5:F5"/>
    <mergeCell ref="A11:E11"/>
    <mergeCell ref="B12:F12"/>
    <mergeCell ref="A20:E20"/>
    <mergeCell ref="A29:E29"/>
    <mergeCell ref="B30:F30"/>
    <mergeCell ref="A34:E34"/>
    <mergeCell ref="B35:F35"/>
    <mergeCell ref="A40:E40"/>
    <mergeCell ref="B41:F41"/>
    <mergeCell ref="B47:F47"/>
    <mergeCell ref="A46:E46"/>
    <mergeCell ref="A70:E70"/>
    <mergeCell ref="B71:F71"/>
    <mergeCell ref="A76:E76"/>
    <mergeCell ref="B77:F77"/>
    <mergeCell ref="A82:E82"/>
    <mergeCell ref="B83:F83"/>
    <mergeCell ref="A103:B103"/>
    <mergeCell ref="A92:E92"/>
    <mergeCell ref="A93:D93"/>
    <mergeCell ref="A94:D94"/>
    <mergeCell ref="A95:D95"/>
    <mergeCell ref="A96:D96"/>
    <mergeCell ref="A97:D97"/>
    <mergeCell ref="A98:D98"/>
  </mergeCells>
  <printOptions horizontalCentered="1" verticalCentered="1"/>
  <pageMargins left="0.31496062992126" right="0.31496062992126" top="0.31496062992126" bottom="0.31496062992126" header="0" footer="0"/>
  <pageSetup fitToHeight="0" orientation="portrait" paperSize="1" r:id="rId3"/>
  <rowBreaks count="2" manualBreakCount="2">
    <brk id="29" max="5" man="1"/>
    <brk id="65" max="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6"/>
  <sheetViews>
    <sheetView showGridLines="0" view="pageBreakPreview" zoomScale="110" zoomScaleNormal="100" zoomScaleSheetLayoutView="110" workbookViewId="0" topLeftCell="A1">
      <pane xSplit="6" ySplit="3" topLeftCell="G4" activePane="bottomRight" state="frozen"/>
      <selection pane="topLeft" activeCell="A1" sqref="A1"/>
      <selection pane="bottomLeft" activeCell="A5" sqref="A5"/>
      <selection pane="topRight" activeCell="G1" sqref="G1"/>
      <selection pane="bottomRight" activeCell="H8" sqref="H8"/>
    </sheetView>
  </sheetViews>
  <sheetFormatPr defaultColWidth="14.4442857142857" defaultRowHeight="15" customHeight="1"/>
  <cols>
    <col min="1" max="1" width="6.85714285714286" customWidth="1"/>
    <col min="2" max="2" width="41.5714285714286" customWidth="1"/>
    <col min="3" max="3" width="5.71428571428571" customWidth="1"/>
    <col min="4" max="4" width="8.85714285714286" customWidth="1"/>
    <col min="5" max="5" width="18.1428571428571" customWidth="1"/>
    <col min="6" max="6" width="22.2857142857143" customWidth="1"/>
    <col min="7" max="8" width="11.4285714285714" customWidth="1"/>
    <col min="9" max="9" width="19.1428571428571" customWidth="1"/>
    <col min="10" max="14" width="11.4285714285714" customWidth="1"/>
  </cols>
  <sheetData>
    <row r="1" spans="1:26" ht="12.75" customHeight="1">
      <c r="A1" s="583" t="s">
        <v>17</v>
      </c>
      <c r="B1" s="584"/>
      <c r="C1" s="584"/>
      <c r="D1" s="584"/>
      <c r="E1" s="584"/>
      <c r="F1" s="58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5.5" customHeight="1">
      <c r="A2" s="586" t="s">
        <v>167</v>
      </c>
      <c r="B2" s="587"/>
      <c r="C2" s="587"/>
      <c r="D2" s="587"/>
      <c r="E2" s="587"/>
      <c r="F2" s="588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thickBot="1">
      <c r="A3" s="457" t="s">
        <v>19</v>
      </c>
      <c r="B3" s="458" t="s">
        <v>20</v>
      </c>
      <c r="C3" s="458" t="s">
        <v>21</v>
      </c>
      <c r="D3" s="459" t="s">
        <v>22</v>
      </c>
      <c r="E3" s="482" t="s">
        <v>23</v>
      </c>
      <c r="F3" s="483" t="s">
        <v>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>
      <c r="A4" s="460">
        <v>1</v>
      </c>
      <c r="B4" s="591" t="s">
        <v>24</v>
      </c>
      <c r="C4" s="592"/>
      <c r="D4" s="592"/>
      <c r="E4" s="592"/>
      <c r="F4" s="593"/>
      <c r="G4" s="16"/>
      <c r="H4" s="16"/>
      <c r="I4" s="16"/>
      <c r="J4" s="16"/>
      <c r="K4" s="16"/>
      <c r="L4" s="16"/>
      <c r="M4" s="16"/>
      <c r="N4" s="17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>
      <c r="A5" s="461">
        <v>1.01</v>
      </c>
      <c r="B5" s="18" t="s">
        <v>25</v>
      </c>
      <c r="C5" s="19" t="s">
        <v>26</v>
      </c>
      <c r="D5" s="20">
        <v>131.69999999999999</v>
      </c>
      <c r="E5" s="21"/>
      <c r="F5" s="539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4">
      <c r="A6" s="461">
        <v>1.02</v>
      </c>
      <c r="B6" s="18" t="s">
        <v>34</v>
      </c>
      <c r="C6" s="19" t="s">
        <v>35</v>
      </c>
      <c r="D6" s="20">
        <v>60.315300000000001</v>
      </c>
      <c r="E6" s="21"/>
      <c r="F6" s="539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4">
      <c r="A7" s="461">
        <v>1.03</v>
      </c>
      <c r="B7" s="22" t="s">
        <v>37</v>
      </c>
      <c r="C7" s="19" t="s">
        <v>35</v>
      </c>
      <c r="D7" s="20">
        <v>14.544000000000004</v>
      </c>
      <c r="E7" s="21"/>
      <c r="F7" s="539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8.5" customHeight="1">
      <c r="A8" s="461">
        <v>1.04</v>
      </c>
      <c r="B8" s="18" t="s">
        <v>38</v>
      </c>
      <c r="C8" s="19" t="s">
        <v>35</v>
      </c>
      <c r="D8" s="20">
        <v>45.771299999999997</v>
      </c>
      <c r="E8" s="21"/>
      <c r="F8" s="539"/>
      <c r="G8" s="15"/>
      <c r="H8" s="15"/>
      <c r="I8" s="2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4">
      <c r="A9" s="461">
        <v>1.05</v>
      </c>
      <c r="B9" s="18" t="s">
        <v>143</v>
      </c>
      <c r="C9" s="19" t="s">
        <v>35</v>
      </c>
      <c r="D9" s="20">
        <v>66.783599999999993</v>
      </c>
      <c r="E9" s="21"/>
      <c r="F9" s="539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>
      <c r="A10" s="567" t="s">
        <v>41</v>
      </c>
      <c r="B10" s="568"/>
      <c r="C10" s="568"/>
      <c r="D10" s="568"/>
      <c r="E10" s="569"/>
      <c r="F10" s="48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>
      <c r="A11" s="462">
        <v>2</v>
      </c>
      <c r="B11" s="570" t="s">
        <v>42</v>
      </c>
      <c r="C11" s="571"/>
      <c r="D11" s="571"/>
      <c r="E11" s="571"/>
      <c r="F11" s="572"/>
      <c r="G11" s="16"/>
      <c r="H11" s="16"/>
      <c r="I11" s="45"/>
      <c r="J11" s="16"/>
      <c r="K11" s="16"/>
      <c r="L11" s="16"/>
      <c r="M11" s="16"/>
      <c r="N11" s="16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0.75" customHeight="1">
      <c r="A12" s="461">
        <v>2.0099999999999998</v>
      </c>
      <c r="B12" s="18" t="s">
        <v>144</v>
      </c>
      <c r="C12" s="19" t="s">
        <v>26</v>
      </c>
      <c r="D12" s="20">
        <v>19.913999999999998</v>
      </c>
      <c r="E12" s="21"/>
      <c r="F12" s="48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461">
        <v>2.0199999999999996</v>
      </c>
      <c r="B13" s="24" t="s">
        <v>44</v>
      </c>
      <c r="C13" s="19" t="s">
        <v>35</v>
      </c>
      <c r="D13" s="20">
        <v>5.625</v>
      </c>
      <c r="E13" s="21"/>
      <c r="F13" s="48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>
      <c r="A14" s="461">
        <v>2.0299999999999994</v>
      </c>
      <c r="B14" s="24" t="s">
        <v>45</v>
      </c>
      <c r="C14" s="19" t="s">
        <v>35</v>
      </c>
      <c r="D14" s="20">
        <v>5.625</v>
      </c>
      <c r="E14" s="21"/>
      <c r="F14" s="48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7.6">
      <c r="A15" s="461">
        <v>2.0399999999999991</v>
      </c>
      <c r="B15" s="18" t="s">
        <v>145</v>
      </c>
      <c r="C15" s="19" t="s">
        <v>28</v>
      </c>
      <c r="D15" s="20">
        <v>66.38</v>
      </c>
      <c r="E15" s="21"/>
      <c r="F15" s="48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7.6">
      <c r="A16" s="461">
        <v>2.0499999999999989</v>
      </c>
      <c r="B16" s="18" t="s">
        <v>168</v>
      </c>
      <c r="C16" s="19" t="s">
        <v>28</v>
      </c>
      <c r="D16" s="20">
        <v>10</v>
      </c>
      <c r="E16" s="21"/>
      <c r="F16" s="48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4">
      <c r="A17" s="461">
        <v>2.0599999999999987</v>
      </c>
      <c r="B17" s="18" t="s">
        <v>147</v>
      </c>
      <c r="C17" s="19" t="s">
        <v>28</v>
      </c>
      <c r="D17" s="20">
        <v>36.599999999999994</v>
      </c>
      <c r="E17" s="21"/>
      <c r="F17" s="48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.75" customHeight="1">
      <c r="A18" s="461">
        <v>2.0699999999999985</v>
      </c>
      <c r="B18" s="24" t="s">
        <v>50</v>
      </c>
      <c r="C18" s="19" t="s">
        <v>51</v>
      </c>
      <c r="D18" s="46">
        <v>5798</v>
      </c>
      <c r="E18" s="21"/>
      <c r="F18" s="486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>
      <c r="A19" s="567" t="s">
        <v>41</v>
      </c>
      <c r="B19" s="568"/>
      <c r="C19" s="568"/>
      <c r="D19" s="568"/>
      <c r="E19" s="569"/>
      <c r="F19" s="48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>
      <c r="A20" s="462">
        <v>3</v>
      </c>
      <c r="B20" s="25" t="s">
        <v>52</v>
      </c>
      <c r="C20" s="26"/>
      <c r="D20" s="25"/>
      <c r="E20" s="25"/>
      <c r="F20" s="487"/>
      <c r="G20" s="16"/>
      <c r="H20" s="16"/>
      <c r="I20" s="16"/>
      <c r="J20" s="16"/>
      <c r="K20" s="16"/>
      <c r="L20" s="16"/>
      <c r="M20" s="16"/>
      <c r="N20" s="16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7.6">
      <c r="A21" s="461">
        <v>3.01</v>
      </c>
      <c r="B21" s="27" t="s">
        <v>54</v>
      </c>
      <c r="C21" s="19" t="s">
        <v>28</v>
      </c>
      <c r="D21" s="20">
        <v>93.70</v>
      </c>
      <c r="E21" s="21"/>
      <c r="F21" s="48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30" customHeight="1">
      <c r="A22" s="461">
        <v>3.0199999999999996</v>
      </c>
      <c r="B22" s="18" t="s">
        <v>65</v>
      </c>
      <c r="C22" s="19" t="s">
        <v>26</v>
      </c>
      <c r="D22" s="20">
        <v>131.69999999999999</v>
      </c>
      <c r="E22" s="21"/>
      <c r="F22" s="48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461">
        <v>3.0299999999999994</v>
      </c>
      <c r="B23" s="18" t="s">
        <v>55</v>
      </c>
      <c r="C23" s="19" t="s">
        <v>28</v>
      </c>
      <c r="D23" s="20">
        <v>48</v>
      </c>
      <c r="E23" s="21"/>
      <c r="F23" s="48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30" customHeight="1">
      <c r="A24" s="461">
        <v>3.0399999999999991</v>
      </c>
      <c r="B24" s="18" t="s">
        <v>149</v>
      </c>
      <c r="C24" s="19" t="s">
        <v>28</v>
      </c>
      <c r="D24" s="20">
        <v>66.38</v>
      </c>
      <c r="E24" s="21"/>
      <c r="F24" s="48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461">
        <v>3.0499999999999989</v>
      </c>
      <c r="B25" s="18" t="s">
        <v>61</v>
      </c>
      <c r="C25" s="19" t="s">
        <v>28</v>
      </c>
      <c r="D25" s="20">
        <v>170</v>
      </c>
      <c r="E25" s="21"/>
      <c r="F25" s="48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33.75" customHeight="1">
      <c r="A26" s="461">
        <v>3.0599999999999987</v>
      </c>
      <c r="B26" s="18" t="s">
        <v>169</v>
      </c>
      <c r="C26" s="19" t="s">
        <v>28</v>
      </c>
      <c r="D26" s="20">
        <v>21</v>
      </c>
      <c r="E26" s="21"/>
      <c r="F26" s="48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37.5" customHeight="1">
      <c r="A27" s="461">
        <v>3.0699999999999985</v>
      </c>
      <c r="B27" s="18" t="s">
        <v>64</v>
      </c>
      <c r="C27" s="19" t="s">
        <v>28</v>
      </c>
      <c r="D27" s="20">
        <v>49.30</v>
      </c>
      <c r="E27" s="21"/>
      <c r="F27" s="48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>
      <c r="A28" s="567" t="s">
        <v>41</v>
      </c>
      <c r="B28" s="568"/>
      <c r="C28" s="568"/>
      <c r="D28" s="568"/>
      <c r="E28" s="569"/>
      <c r="F28" s="48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>
      <c r="A29" s="462">
        <v>4</v>
      </c>
      <c r="B29" s="570" t="s">
        <v>66</v>
      </c>
      <c r="C29" s="571"/>
      <c r="D29" s="571"/>
      <c r="E29" s="571"/>
      <c r="F29" s="572"/>
      <c r="G29" s="16"/>
      <c r="H29" s="16"/>
      <c r="I29" s="16"/>
      <c r="J29" s="16"/>
      <c r="K29" s="16"/>
      <c r="L29" s="16"/>
      <c r="M29" s="16"/>
      <c r="N29" s="16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57" customHeight="1">
      <c r="A30" s="461">
        <v>4.01</v>
      </c>
      <c r="B30" s="27" t="s">
        <v>151</v>
      </c>
      <c r="C30" s="19" t="s">
        <v>28</v>
      </c>
      <c r="D30" s="20">
        <v>126.2246</v>
      </c>
      <c r="E30" s="21"/>
      <c r="F30" s="48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461">
        <v>4.0199999999999996</v>
      </c>
      <c r="B31" s="27" t="s">
        <v>152</v>
      </c>
      <c r="C31" s="19" t="s">
        <v>28</v>
      </c>
      <c r="D31" s="20">
        <v>25.83</v>
      </c>
      <c r="E31" s="21"/>
      <c r="F31" s="48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>
      <c r="A32" s="567" t="s">
        <v>41</v>
      </c>
      <c r="B32" s="568"/>
      <c r="C32" s="568"/>
      <c r="D32" s="568"/>
      <c r="E32" s="569"/>
      <c r="F32" s="48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>
      <c r="A33" s="462">
        <v>5</v>
      </c>
      <c r="B33" s="570" t="s">
        <v>74</v>
      </c>
      <c r="C33" s="571"/>
      <c r="D33" s="571"/>
      <c r="E33" s="571"/>
      <c r="F33" s="572"/>
      <c r="G33" s="16"/>
      <c r="H33" s="16"/>
      <c r="I33" s="16"/>
      <c r="J33" s="16"/>
      <c r="K33" s="16"/>
      <c r="L33" s="16"/>
      <c r="M33" s="16"/>
      <c r="N33" s="16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>
      <c r="A34" s="461">
        <v>5.01</v>
      </c>
      <c r="B34" s="28" t="s">
        <v>75</v>
      </c>
      <c r="C34" s="19" t="s">
        <v>26</v>
      </c>
      <c r="D34" s="20">
        <v>110.71</v>
      </c>
      <c r="E34" s="21"/>
      <c r="F34" s="48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>
      <c r="A35" s="461">
        <v>5.0199999999999996</v>
      </c>
      <c r="B35" s="27" t="s">
        <v>76</v>
      </c>
      <c r="C35" s="19" t="s">
        <v>28</v>
      </c>
      <c r="D35" s="20">
        <v>52.58</v>
      </c>
      <c r="E35" s="21"/>
      <c r="F35" s="48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>
      <c r="A36" s="461">
        <v>5.0299999999999994</v>
      </c>
      <c r="B36" s="28" t="s">
        <v>77</v>
      </c>
      <c r="C36" s="19" t="s">
        <v>28</v>
      </c>
      <c r="D36" s="20">
        <v>16</v>
      </c>
      <c r="E36" s="21"/>
      <c r="F36" s="48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>
      <c r="A37" s="461">
        <v>5.0399999999999991</v>
      </c>
      <c r="B37" s="28" t="s">
        <v>78</v>
      </c>
      <c r="C37" s="19" t="s">
        <v>21</v>
      </c>
      <c r="D37" s="20">
        <v>4</v>
      </c>
      <c r="E37" s="21"/>
      <c r="F37" s="48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4">
      <c r="A38" s="567" t="s">
        <v>41</v>
      </c>
      <c r="B38" s="568"/>
      <c r="C38" s="568"/>
      <c r="D38" s="568"/>
      <c r="E38" s="569"/>
      <c r="F38" s="485">
        <v>0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" customHeight="1">
      <c r="A39" s="462">
        <v>6</v>
      </c>
      <c r="B39" s="570" t="s">
        <v>79</v>
      </c>
      <c r="C39" s="571"/>
      <c r="D39" s="571"/>
      <c r="E39" s="571"/>
      <c r="F39" s="572"/>
      <c r="G39" s="16"/>
      <c r="H39" s="16"/>
      <c r="I39" s="16"/>
      <c r="J39" s="16"/>
      <c r="K39" s="16"/>
      <c r="L39" s="16"/>
      <c r="M39" s="16"/>
      <c r="N39" s="16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4">
      <c r="A40" s="461">
        <v>6.01</v>
      </c>
      <c r="B40" s="28" t="s">
        <v>153</v>
      </c>
      <c r="C40" s="19" t="s">
        <v>26</v>
      </c>
      <c r="D40" s="20">
        <v>161.14839999999998</v>
      </c>
      <c r="E40" s="21"/>
      <c r="F40" s="48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4">
      <c r="A41" s="461">
        <v>6.02</v>
      </c>
      <c r="B41" s="28" t="s">
        <v>81</v>
      </c>
      <c r="C41" s="19" t="s">
        <v>26</v>
      </c>
      <c r="D41" s="20">
        <v>543.10900000000004</v>
      </c>
      <c r="E41" s="21"/>
      <c r="F41" s="48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4">
      <c r="A42" s="461">
        <v>6.0299999999999994</v>
      </c>
      <c r="B42" s="28" t="s">
        <v>82</v>
      </c>
      <c r="C42" s="19" t="s">
        <v>28</v>
      </c>
      <c r="D42" s="20">
        <v>54.55</v>
      </c>
      <c r="E42" s="21"/>
      <c r="F42" s="48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4">
      <c r="A43" s="461">
        <v>6.0399999999999991</v>
      </c>
      <c r="B43" s="28" t="s">
        <v>170</v>
      </c>
      <c r="C43" s="19" t="s">
        <v>26</v>
      </c>
      <c r="D43" s="20">
        <v>38.799999999999997</v>
      </c>
      <c r="E43" s="21"/>
      <c r="F43" s="48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567" t="s">
        <v>41</v>
      </c>
      <c r="B44" s="568"/>
      <c r="C44" s="568"/>
      <c r="D44" s="568"/>
      <c r="E44" s="569"/>
      <c r="F44" s="48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>
      <c r="A45" s="462">
        <v>7</v>
      </c>
      <c r="B45" s="570" t="s">
        <v>86</v>
      </c>
      <c r="C45" s="571"/>
      <c r="D45" s="571"/>
      <c r="E45" s="571"/>
      <c r="F45" s="572"/>
      <c r="G45" s="16"/>
      <c r="H45" s="16"/>
      <c r="I45" s="16"/>
      <c r="J45" s="16"/>
      <c r="K45" s="16"/>
      <c r="L45" s="16"/>
      <c r="M45" s="16"/>
      <c r="N45" s="16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60.75" customHeight="1">
      <c r="A46" s="461">
        <v>7.01</v>
      </c>
      <c r="B46" s="18" t="s">
        <v>89</v>
      </c>
      <c r="C46" s="19" t="s">
        <v>21</v>
      </c>
      <c r="D46" s="20">
        <v>1</v>
      </c>
      <c r="E46" s="21"/>
      <c r="F46" s="48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4">
      <c r="A47" s="567" t="s">
        <v>41</v>
      </c>
      <c r="B47" s="568"/>
      <c r="C47" s="568"/>
      <c r="D47" s="568"/>
      <c r="E47" s="569"/>
      <c r="F47" s="48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" customHeight="1">
      <c r="A48" s="462">
        <v>8</v>
      </c>
      <c r="B48" s="570" t="s">
        <v>114</v>
      </c>
      <c r="C48" s="571"/>
      <c r="D48" s="571"/>
      <c r="E48" s="571"/>
      <c r="F48" s="572"/>
      <c r="G48" s="16"/>
      <c r="H48" s="16"/>
      <c r="I48" s="16"/>
      <c r="J48" s="16"/>
      <c r="K48" s="16"/>
      <c r="L48" s="16"/>
      <c r="M48" s="16"/>
      <c r="N48" s="16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>
      <c r="A49" s="461">
        <v>8.01</v>
      </c>
      <c r="B49" s="27" t="s">
        <v>171</v>
      </c>
      <c r="C49" s="19" t="s">
        <v>26</v>
      </c>
      <c r="D49" s="20">
        <v>131.69999999999999</v>
      </c>
      <c r="E49" s="47"/>
      <c r="F49" s="48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>
      <c r="A50" s="461">
        <v>8.02</v>
      </c>
      <c r="B50" s="27" t="s">
        <v>172</v>
      </c>
      <c r="C50" s="19" t="s">
        <v>26</v>
      </c>
      <c r="D50" s="20">
        <v>131.69999999999999</v>
      </c>
      <c r="E50" s="47"/>
      <c r="F50" s="48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4">
      <c r="A51" s="567" t="s">
        <v>41</v>
      </c>
      <c r="B51" s="568"/>
      <c r="C51" s="568"/>
      <c r="D51" s="568"/>
      <c r="E51" s="569"/>
      <c r="F51" s="48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4">
      <c r="A52" s="462">
        <v>9</v>
      </c>
      <c r="B52" s="570" t="s">
        <v>120</v>
      </c>
      <c r="C52" s="571"/>
      <c r="D52" s="571"/>
      <c r="E52" s="571"/>
      <c r="F52" s="572"/>
      <c r="G52" s="16"/>
      <c r="H52" s="16"/>
      <c r="I52" s="16"/>
      <c r="J52" s="16"/>
      <c r="K52" s="16"/>
      <c r="L52" s="16"/>
      <c r="M52" s="16"/>
      <c r="N52" s="16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4">
      <c r="A53" s="461">
        <v>9.01</v>
      </c>
      <c r="B53" s="27" t="s">
        <v>122</v>
      </c>
      <c r="C53" s="19" t="s">
        <v>26</v>
      </c>
      <c r="D53" s="20">
        <v>12.80</v>
      </c>
      <c r="E53" s="47"/>
      <c r="F53" s="48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4">
      <c r="A54" s="461">
        <v>9.02</v>
      </c>
      <c r="B54" s="27" t="s">
        <v>173</v>
      </c>
      <c r="C54" s="19" t="s">
        <v>26</v>
      </c>
      <c r="D54" s="20">
        <v>7.20</v>
      </c>
      <c r="E54" s="47"/>
      <c r="F54" s="48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4">
      <c r="A55" s="461">
        <v>9.0299999999999994</v>
      </c>
      <c r="B55" s="495" t="s">
        <v>165</v>
      </c>
      <c r="C55" s="490" t="s">
        <v>26</v>
      </c>
      <c r="D55" s="20">
        <v>32.179600000000001</v>
      </c>
      <c r="E55" s="540"/>
      <c r="F55" s="48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4">
      <c r="A56" s="567" t="s">
        <v>41</v>
      </c>
      <c r="B56" s="568"/>
      <c r="C56" s="568"/>
      <c r="D56" s="568"/>
      <c r="E56" s="569"/>
      <c r="F56" s="48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" customHeight="1">
      <c r="A57" s="462">
        <v>10</v>
      </c>
      <c r="B57" s="570" t="s">
        <v>128</v>
      </c>
      <c r="C57" s="571"/>
      <c r="D57" s="571"/>
      <c r="E57" s="571"/>
      <c r="F57" s="572"/>
      <c r="G57" s="16"/>
      <c r="H57" s="16"/>
      <c r="I57" s="16"/>
      <c r="J57" s="16"/>
      <c r="K57" s="16"/>
      <c r="L57" s="16"/>
      <c r="M57" s="16"/>
      <c r="N57" s="16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4">
      <c r="A58" s="461">
        <v>10.01</v>
      </c>
      <c r="B58" s="27" t="s">
        <v>129</v>
      </c>
      <c r="C58" s="19" t="s">
        <v>26</v>
      </c>
      <c r="D58" s="20">
        <v>372.29100000000005</v>
      </c>
      <c r="E58" s="30"/>
      <c r="F58" s="48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33" customHeight="1">
      <c r="A59" s="461">
        <v>10.02</v>
      </c>
      <c r="B59" s="27" t="s">
        <v>131</v>
      </c>
      <c r="C59" s="19" t="s">
        <v>26</v>
      </c>
      <c r="D59" s="20">
        <v>21.01</v>
      </c>
      <c r="E59" s="30"/>
      <c r="F59" s="48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>
      <c r="A60" s="461">
        <v>10.029999999999999</v>
      </c>
      <c r="B60" s="27" t="s">
        <v>132</v>
      </c>
      <c r="C60" s="19" t="s">
        <v>28</v>
      </c>
      <c r="D60" s="48">
        <v>21.01</v>
      </c>
      <c r="E60" s="30"/>
      <c r="F60" s="48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4">
      <c r="A61" s="461">
        <v>10.039999999999999</v>
      </c>
      <c r="B61" s="27" t="s">
        <v>133</v>
      </c>
      <c r="C61" s="19" t="s">
        <v>26</v>
      </c>
      <c r="D61" s="48">
        <v>64.152879999999996</v>
      </c>
      <c r="E61" s="30"/>
      <c r="F61" s="48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4">
      <c r="A62" s="461">
        <v>10.049999999999999</v>
      </c>
      <c r="B62" s="27" t="s">
        <v>134</v>
      </c>
      <c r="C62" s="12" t="s">
        <v>26</v>
      </c>
      <c r="D62" s="48">
        <v>308.13812000000007</v>
      </c>
      <c r="E62" s="30"/>
      <c r="F62" s="48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4">
      <c r="A63" s="461">
        <v>10.059999999999999</v>
      </c>
      <c r="B63" s="27" t="s">
        <v>166</v>
      </c>
      <c r="C63" s="12" t="s">
        <v>26</v>
      </c>
      <c r="D63" s="48">
        <v>240.93187999999998</v>
      </c>
      <c r="E63" s="30"/>
      <c r="F63" s="486"/>
      <c r="G63" s="15"/>
      <c r="H63" s="4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43.5" customHeight="1">
      <c r="A64" s="461">
        <v>10.069999999999999</v>
      </c>
      <c r="B64" s="27" t="s">
        <v>130</v>
      </c>
      <c r="C64" s="19" t="s">
        <v>21</v>
      </c>
      <c r="D64" s="48">
        <v>68.025000000000006</v>
      </c>
      <c r="E64" s="30"/>
      <c r="F64" s="486"/>
      <c r="G64" s="15"/>
      <c r="H64" s="4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4">
      <c r="A65" s="461">
        <v>10.079999999999998</v>
      </c>
      <c r="B65" s="27" t="s">
        <v>136</v>
      </c>
      <c r="C65" s="19" t="s">
        <v>26</v>
      </c>
      <c r="D65" s="20">
        <v>131.69999999999999</v>
      </c>
      <c r="E65" s="30"/>
      <c r="F65" s="486"/>
      <c r="G65" s="15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" thickBot="1">
      <c r="A66" s="609" t="s">
        <v>41</v>
      </c>
      <c r="B66" s="610"/>
      <c r="C66" s="610"/>
      <c r="D66" s="610"/>
      <c r="E66" s="611"/>
      <c r="F66" s="543">
        <v>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>
      <c r="A67" s="612" t="s">
        <v>137</v>
      </c>
      <c r="B67" s="613"/>
      <c r="C67" s="613"/>
      <c r="D67" s="614"/>
      <c r="E67" s="544"/>
      <c r="F67" s="54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4">
      <c r="A68" s="560" t="s">
        <v>138</v>
      </c>
      <c r="B68" s="561"/>
      <c r="C68" s="561"/>
      <c r="D68" s="562"/>
      <c r="E68" s="464"/>
      <c r="F68" s="499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4">
      <c r="A69" s="560" t="s">
        <v>139</v>
      </c>
      <c r="B69" s="561"/>
      <c r="C69" s="561"/>
      <c r="D69" s="562"/>
      <c r="E69" s="33"/>
      <c r="F69" s="499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6.5" customHeight="1">
      <c r="A70" s="560" t="s">
        <v>140</v>
      </c>
      <c r="B70" s="561"/>
      <c r="C70" s="561"/>
      <c r="D70" s="562"/>
      <c r="E70" s="33"/>
      <c r="F70" s="499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4">
      <c r="A71" s="560" t="s">
        <v>141</v>
      </c>
      <c r="B71" s="561"/>
      <c r="C71" s="561"/>
      <c r="D71" s="562"/>
      <c r="E71" s="456"/>
      <c r="F71" s="499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" thickBot="1">
      <c r="A72" s="615" t="s">
        <v>12</v>
      </c>
      <c r="B72" s="616"/>
      <c r="C72" s="616"/>
      <c r="D72" s="617"/>
      <c r="E72" s="546"/>
      <c r="F72" s="547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6.5" customHeight="1">
      <c r="A73" s="501"/>
      <c r="B73" s="502"/>
      <c r="C73" s="503"/>
      <c r="D73" s="504"/>
      <c r="E73" s="505"/>
      <c r="F73" s="50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6.5" customHeight="1">
      <c r="A74" s="510"/>
      <c r="B74" s="512"/>
      <c r="C74" s="503"/>
      <c r="D74" s="504"/>
      <c r="E74" s="504"/>
      <c r="F74" s="50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6.5" customHeight="1">
      <c r="A75" s="510"/>
      <c r="B75" s="513"/>
      <c r="C75" s="503"/>
      <c r="D75" s="504"/>
      <c r="E75" s="504"/>
      <c r="F75" s="50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510"/>
      <c r="B76" s="538"/>
      <c r="C76" s="507"/>
      <c r="D76" s="507"/>
      <c r="E76" s="537"/>
      <c r="F76" s="541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thickBot="1">
      <c r="A77" s="607"/>
      <c r="B77" s="608"/>
      <c r="C77" s="516"/>
      <c r="D77" s="516"/>
      <c r="E77" s="517"/>
      <c r="F77" s="542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38"/>
      <c r="B78" s="38"/>
      <c r="C78" s="35"/>
      <c r="D78" s="35"/>
      <c r="E78" s="37"/>
      <c r="F78" s="39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36"/>
      <c r="B79" s="15"/>
      <c r="C79" s="35"/>
      <c r="D79" s="35"/>
      <c r="E79" s="37"/>
      <c r="F79" s="40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36"/>
      <c r="B80" s="15"/>
      <c r="C80" s="35"/>
      <c r="D80" s="35"/>
      <c r="E80" s="37"/>
      <c r="F80" s="40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36"/>
      <c r="B81" s="15"/>
      <c r="C81" s="35"/>
      <c r="D81" s="35"/>
      <c r="E81" s="37"/>
      <c r="F81" s="40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36"/>
      <c r="B82" s="15"/>
      <c r="C82" s="35"/>
      <c r="D82" s="35"/>
      <c r="E82" s="37"/>
      <c r="F82" s="40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36"/>
      <c r="B83" s="15"/>
      <c r="C83" s="35"/>
      <c r="D83" s="35"/>
      <c r="E83" s="37"/>
      <c r="F83" s="4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36"/>
      <c r="B84" s="15"/>
      <c r="C84" s="35"/>
      <c r="D84" s="35"/>
      <c r="E84" s="37"/>
      <c r="F84" s="4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36"/>
      <c r="B85" s="15"/>
      <c r="C85" s="35"/>
      <c r="D85" s="35"/>
      <c r="E85" s="41"/>
      <c r="F85" s="42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36"/>
      <c r="B86" s="15"/>
      <c r="C86" s="35"/>
      <c r="D86" s="35"/>
      <c r="E86" s="43"/>
      <c r="F86" s="42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36"/>
      <c r="B87" s="15"/>
      <c r="C87" s="35"/>
      <c r="D87" s="35"/>
      <c r="E87" s="44"/>
      <c r="F87" s="42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36"/>
      <c r="B88" s="15"/>
      <c r="C88" s="35"/>
      <c r="D88" s="35"/>
      <c r="E88" s="37"/>
      <c r="F88" s="40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36"/>
      <c r="B89" s="15"/>
      <c r="C89" s="35"/>
      <c r="D89" s="35"/>
      <c r="E89" s="37"/>
      <c r="F89" s="40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36"/>
      <c r="B90" s="15"/>
      <c r="C90" s="35"/>
      <c r="D90" s="35"/>
      <c r="E90" s="37"/>
      <c r="F90" s="40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36"/>
      <c r="B91" s="15"/>
      <c r="C91" s="35"/>
      <c r="D91" s="35"/>
      <c r="E91" s="37"/>
      <c r="F91" s="40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36"/>
      <c r="B92" s="15"/>
      <c r="C92" s="35"/>
      <c r="D92" s="35"/>
      <c r="E92" s="37"/>
      <c r="F92" s="40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36"/>
      <c r="B93" s="15"/>
      <c r="C93" s="35"/>
      <c r="D93" s="35"/>
      <c r="E93" s="37"/>
      <c r="F93" s="40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36"/>
      <c r="B94" s="15"/>
      <c r="C94" s="35"/>
      <c r="D94" s="35"/>
      <c r="E94" s="37"/>
      <c r="F94" s="40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36"/>
      <c r="B95" s="15"/>
      <c r="C95" s="35"/>
      <c r="D95" s="35"/>
      <c r="E95" s="37"/>
      <c r="F95" s="40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36"/>
      <c r="B96" s="15"/>
      <c r="C96" s="35"/>
      <c r="D96" s="35"/>
      <c r="E96" s="37"/>
      <c r="F96" s="40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36"/>
      <c r="B97" s="15"/>
      <c r="C97" s="35"/>
      <c r="D97" s="35"/>
      <c r="E97" s="37"/>
      <c r="F97" s="40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36"/>
      <c r="B98" s="15"/>
      <c r="C98" s="35"/>
      <c r="D98" s="35"/>
      <c r="E98" s="37"/>
      <c r="F98" s="40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36"/>
      <c r="B99" s="15"/>
      <c r="C99" s="35"/>
      <c r="D99" s="35"/>
      <c r="E99" s="37"/>
      <c r="F99" s="40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36"/>
      <c r="B100" s="15"/>
      <c r="C100" s="35"/>
      <c r="D100" s="35"/>
      <c r="E100" s="37"/>
      <c r="F100" s="40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36"/>
      <c r="B101" s="15"/>
      <c r="C101" s="35"/>
      <c r="D101" s="35"/>
      <c r="E101" s="37"/>
      <c r="F101" s="40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36"/>
      <c r="B102" s="15"/>
      <c r="C102" s="35"/>
      <c r="D102" s="35"/>
      <c r="E102" s="37"/>
      <c r="F102" s="40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36"/>
      <c r="B103" s="15"/>
      <c r="C103" s="35"/>
      <c r="D103" s="35"/>
      <c r="E103" s="37"/>
      <c r="F103" s="40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36"/>
      <c r="B104" s="15"/>
      <c r="C104" s="35"/>
      <c r="D104" s="35"/>
      <c r="E104" s="37"/>
      <c r="F104" s="40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36"/>
      <c r="B105" s="15"/>
      <c r="C105" s="35"/>
      <c r="D105" s="35"/>
      <c r="E105" s="37"/>
      <c r="F105" s="40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36"/>
      <c r="B106" s="15"/>
      <c r="C106" s="35"/>
      <c r="D106" s="35"/>
      <c r="E106" s="37"/>
      <c r="F106" s="40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36"/>
      <c r="B107" s="15"/>
      <c r="C107" s="35"/>
      <c r="D107" s="35"/>
      <c r="E107" s="37"/>
      <c r="F107" s="40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36"/>
      <c r="B108" s="15"/>
      <c r="C108" s="35"/>
      <c r="D108" s="35"/>
      <c r="E108" s="37"/>
      <c r="F108" s="40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36"/>
      <c r="B109" s="15"/>
      <c r="C109" s="35"/>
      <c r="D109" s="35"/>
      <c r="E109" s="37"/>
      <c r="F109" s="40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36"/>
      <c r="B110" s="15"/>
      <c r="C110" s="35"/>
      <c r="D110" s="35"/>
      <c r="E110" s="37"/>
      <c r="F110" s="40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36"/>
      <c r="B111" s="15"/>
      <c r="C111" s="35"/>
      <c r="D111" s="35"/>
      <c r="E111" s="37"/>
      <c r="F111" s="40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36"/>
      <c r="B112" s="15"/>
      <c r="C112" s="35"/>
      <c r="D112" s="35"/>
      <c r="E112" s="37"/>
      <c r="F112" s="40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36"/>
      <c r="B113" s="15"/>
      <c r="C113" s="35"/>
      <c r="D113" s="35"/>
      <c r="E113" s="37"/>
      <c r="F113" s="40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36"/>
      <c r="B114" s="15"/>
      <c r="C114" s="35"/>
      <c r="D114" s="35"/>
      <c r="E114" s="37"/>
      <c r="F114" s="40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36"/>
      <c r="B115" s="15"/>
      <c r="C115" s="35"/>
      <c r="D115" s="35"/>
      <c r="E115" s="37"/>
      <c r="F115" s="40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36"/>
      <c r="B116" s="15"/>
      <c r="C116" s="35"/>
      <c r="D116" s="35"/>
      <c r="E116" s="37"/>
      <c r="F116" s="40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36"/>
      <c r="B117" s="15"/>
      <c r="C117" s="35"/>
      <c r="D117" s="35"/>
      <c r="E117" s="37"/>
      <c r="F117" s="40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36"/>
      <c r="B118" s="15"/>
      <c r="C118" s="35"/>
      <c r="D118" s="35"/>
      <c r="E118" s="37"/>
      <c r="F118" s="40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36"/>
      <c r="B119" s="15"/>
      <c r="C119" s="35"/>
      <c r="D119" s="35"/>
      <c r="E119" s="37"/>
      <c r="F119" s="40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36"/>
      <c r="B120" s="15"/>
      <c r="C120" s="35"/>
      <c r="D120" s="35"/>
      <c r="E120" s="37"/>
      <c r="F120" s="4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36"/>
      <c r="B121" s="15"/>
      <c r="C121" s="35"/>
      <c r="D121" s="35"/>
      <c r="E121" s="37"/>
      <c r="F121" s="40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36"/>
      <c r="B122" s="15"/>
      <c r="C122" s="35"/>
      <c r="D122" s="35"/>
      <c r="E122" s="37"/>
      <c r="F122" s="40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36"/>
      <c r="B123" s="15"/>
      <c r="C123" s="35"/>
      <c r="D123" s="35"/>
      <c r="E123" s="37"/>
      <c r="F123" s="4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36"/>
      <c r="B124" s="15"/>
      <c r="C124" s="35"/>
      <c r="D124" s="35"/>
      <c r="E124" s="37"/>
      <c r="F124" s="40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36"/>
      <c r="B125" s="15"/>
      <c r="C125" s="35"/>
      <c r="D125" s="35"/>
      <c r="E125" s="37"/>
      <c r="F125" s="40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36"/>
      <c r="B126" s="15"/>
      <c r="C126" s="35"/>
      <c r="D126" s="35"/>
      <c r="E126" s="37"/>
      <c r="F126" s="40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36"/>
      <c r="B127" s="15"/>
      <c r="C127" s="35"/>
      <c r="D127" s="35"/>
      <c r="E127" s="37"/>
      <c r="F127" s="40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36"/>
      <c r="B128" s="15"/>
      <c r="C128" s="35"/>
      <c r="D128" s="35"/>
      <c r="E128" s="37"/>
      <c r="F128" s="40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36"/>
      <c r="B129" s="15"/>
      <c r="C129" s="35"/>
      <c r="D129" s="35"/>
      <c r="E129" s="37"/>
      <c r="F129" s="40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36"/>
      <c r="B130" s="15"/>
      <c r="C130" s="35"/>
      <c r="D130" s="35"/>
      <c r="E130" s="37"/>
      <c r="F130" s="40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36"/>
      <c r="B131" s="15"/>
      <c r="C131" s="35"/>
      <c r="D131" s="35"/>
      <c r="E131" s="37"/>
      <c r="F131" s="40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36"/>
      <c r="B132" s="15"/>
      <c r="C132" s="35"/>
      <c r="D132" s="35"/>
      <c r="E132" s="37"/>
      <c r="F132" s="40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36"/>
      <c r="B133" s="15"/>
      <c r="C133" s="35"/>
      <c r="D133" s="35"/>
      <c r="E133" s="37"/>
      <c r="F133" s="40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36"/>
      <c r="B134" s="15"/>
      <c r="C134" s="35"/>
      <c r="D134" s="35"/>
      <c r="E134" s="37"/>
      <c r="F134" s="40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36"/>
      <c r="B135" s="15"/>
      <c r="C135" s="35"/>
      <c r="D135" s="35"/>
      <c r="E135" s="37"/>
      <c r="F135" s="4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36"/>
      <c r="B136" s="15"/>
      <c r="C136" s="35"/>
      <c r="D136" s="35"/>
      <c r="E136" s="37"/>
      <c r="F136" s="4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36"/>
      <c r="B137" s="15"/>
      <c r="C137" s="35"/>
      <c r="D137" s="35"/>
      <c r="E137" s="37"/>
      <c r="F137" s="40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36"/>
      <c r="B138" s="15"/>
      <c r="C138" s="35"/>
      <c r="D138" s="35"/>
      <c r="E138" s="37"/>
      <c r="F138" s="40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36"/>
      <c r="B139" s="15"/>
      <c r="C139" s="35"/>
      <c r="D139" s="35"/>
      <c r="E139" s="37"/>
      <c r="F139" s="40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36"/>
      <c r="B140" s="15"/>
      <c r="C140" s="35"/>
      <c r="D140" s="35"/>
      <c r="E140" s="37"/>
      <c r="F140" s="40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36"/>
      <c r="B141" s="15"/>
      <c r="C141" s="35"/>
      <c r="D141" s="35"/>
      <c r="E141" s="37"/>
      <c r="F141" s="40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36"/>
      <c r="B142" s="15"/>
      <c r="C142" s="35"/>
      <c r="D142" s="35"/>
      <c r="E142" s="37"/>
      <c r="F142" s="40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36"/>
      <c r="B143" s="15"/>
      <c r="C143" s="35"/>
      <c r="D143" s="35"/>
      <c r="E143" s="37"/>
      <c r="F143" s="40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36"/>
      <c r="B144" s="15"/>
      <c r="C144" s="35"/>
      <c r="D144" s="35"/>
      <c r="E144" s="37"/>
      <c r="F144" s="40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36"/>
      <c r="B145" s="15"/>
      <c r="C145" s="35"/>
      <c r="D145" s="35"/>
      <c r="E145" s="37"/>
      <c r="F145" s="40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36"/>
      <c r="B146" s="15"/>
      <c r="C146" s="35"/>
      <c r="D146" s="35"/>
      <c r="E146" s="37"/>
      <c r="F146" s="40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36"/>
      <c r="B147" s="15"/>
      <c r="C147" s="35"/>
      <c r="D147" s="35"/>
      <c r="E147" s="37"/>
      <c r="F147" s="40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36"/>
      <c r="B148" s="15"/>
      <c r="C148" s="35"/>
      <c r="D148" s="35"/>
      <c r="E148" s="37"/>
      <c r="F148" s="40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36"/>
      <c r="B149" s="15"/>
      <c r="C149" s="35"/>
      <c r="D149" s="35"/>
      <c r="E149" s="37"/>
      <c r="F149" s="40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36"/>
      <c r="B150" s="15"/>
      <c r="C150" s="35"/>
      <c r="D150" s="35"/>
      <c r="E150" s="37"/>
      <c r="F150" s="40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36"/>
      <c r="B151" s="15"/>
      <c r="C151" s="35"/>
      <c r="D151" s="35"/>
      <c r="E151" s="37"/>
      <c r="F151" s="40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36"/>
      <c r="B152" s="15"/>
      <c r="C152" s="35"/>
      <c r="D152" s="35"/>
      <c r="E152" s="37"/>
      <c r="F152" s="40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36"/>
      <c r="B153" s="15"/>
      <c r="C153" s="35"/>
      <c r="D153" s="35"/>
      <c r="E153" s="37"/>
      <c r="F153" s="40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36"/>
      <c r="B154" s="15"/>
      <c r="C154" s="35"/>
      <c r="D154" s="35"/>
      <c r="E154" s="37"/>
      <c r="F154" s="40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36"/>
      <c r="B155" s="15"/>
      <c r="C155" s="35"/>
      <c r="D155" s="35"/>
      <c r="E155" s="37"/>
      <c r="F155" s="40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36"/>
      <c r="B156" s="15"/>
      <c r="C156" s="35"/>
      <c r="D156" s="35"/>
      <c r="E156" s="37"/>
      <c r="F156" s="40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36"/>
      <c r="B157" s="15"/>
      <c r="C157" s="35"/>
      <c r="D157" s="35"/>
      <c r="E157" s="37"/>
      <c r="F157" s="40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36"/>
      <c r="B158" s="15"/>
      <c r="C158" s="35"/>
      <c r="D158" s="35"/>
      <c r="E158" s="37"/>
      <c r="F158" s="40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36"/>
      <c r="B159" s="15"/>
      <c r="C159" s="35"/>
      <c r="D159" s="35"/>
      <c r="E159" s="37"/>
      <c r="F159" s="40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36"/>
      <c r="B160" s="15"/>
      <c r="C160" s="35"/>
      <c r="D160" s="35"/>
      <c r="E160" s="37"/>
      <c r="F160" s="40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36"/>
      <c r="B161" s="15"/>
      <c r="C161" s="35"/>
      <c r="D161" s="35"/>
      <c r="E161" s="37"/>
      <c r="F161" s="40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36"/>
      <c r="B162" s="15"/>
      <c r="C162" s="35"/>
      <c r="D162" s="35"/>
      <c r="E162" s="37"/>
      <c r="F162" s="40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36"/>
      <c r="B163" s="15"/>
      <c r="C163" s="35"/>
      <c r="D163" s="35"/>
      <c r="E163" s="37"/>
      <c r="F163" s="40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36"/>
      <c r="B164" s="15"/>
      <c r="C164" s="35"/>
      <c r="D164" s="35"/>
      <c r="E164" s="37"/>
      <c r="F164" s="40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36"/>
      <c r="B165" s="15"/>
      <c r="C165" s="35"/>
      <c r="D165" s="35"/>
      <c r="E165" s="37"/>
      <c r="F165" s="40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36"/>
      <c r="B166" s="15"/>
      <c r="C166" s="35"/>
      <c r="D166" s="35"/>
      <c r="E166" s="37"/>
      <c r="F166" s="40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36"/>
      <c r="B167" s="15"/>
      <c r="C167" s="35"/>
      <c r="D167" s="35"/>
      <c r="E167" s="37"/>
      <c r="F167" s="40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36"/>
      <c r="B168" s="15"/>
      <c r="C168" s="35"/>
      <c r="D168" s="35"/>
      <c r="E168" s="37"/>
      <c r="F168" s="40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36"/>
      <c r="B169" s="15"/>
      <c r="C169" s="35"/>
      <c r="D169" s="35"/>
      <c r="E169" s="37"/>
      <c r="F169" s="40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36"/>
      <c r="B170" s="15"/>
      <c r="C170" s="35"/>
      <c r="D170" s="35"/>
      <c r="E170" s="37"/>
      <c r="F170" s="40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36"/>
      <c r="B171" s="15"/>
      <c r="C171" s="35"/>
      <c r="D171" s="35"/>
      <c r="E171" s="37"/>
      <c r="F171" s="40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36"/>
      <c r="B172" s="15"/>
      <c r="C172" s="35"/>
      <c r="D172" s="35"/>
      <c r="E172" s="37"/>
      <c r="F172" s="40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36"/>
      <c r="B173" s="15"/>
      <c r="C173" s="35"/>
      <c r="D173" s="35"/>
      <c r="E173" s="37"/>
      <c r="F173" s="40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36"/>
      <c r="B174" s="15"/>
      <c r="C174" s="35"/>
      <c r="D174" s="35"/>
      <c r="E174" s="37"/>
      <c r="F174" s="40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36"/>
      <c r="B175" s="15"/>
      <c r="C175" s="35"/>
      <c r="D175" s="35"/>
      <c r="E175" s="37"/>
      <c r="F175" s="40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36"/>
      <c r="B176" s="15"/>
      <c r="C176" s="35"/>
      <c r="D176" s="35"/>
      <c r="E176" s="37"/>
      <c r="F176" s="40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36"/>
      <c r="B177" s="15"/>
      <c r="C177" s="35"/>
      <c r="D177" s="35"/>
      <c r="E177" s="37"/>
      <c r="F177" s="40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36"/>
      <c r="B178" s="15"/>
      <c r="C178" s="35"/>
      <c r="D178" s="35"/>
      <c r="E178" s="37"/>
      <c r="F178" s="40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36"/>
      <c r="B179" s="15"/>
      <c r="C179" s="35"/>
      <c r="D179" s="35"/>
      <c r="E179" s="37"/>
      <c r="F179" s="40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36"/>
      <c r="B180" s="15"/>
      <c r="C180" s="35"/>
      <c r="D180" s="35"/>
      <c r="E180" s="37"/>
      <c r="F180" s="40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36"/>
      <c r="B181" s="15"/>
      <c r="C181" s="35"/>
      <c r="D181" s="35"/>
      <c r="E181" s="37"/>
      <c r="F181" s="40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36"/>
      <c r="B182" s="15"/>
      <c r="C182" s="35"/>
      <c r="D182" s="35"/>
      <c r="E182" s="37"/>
      <c r="F182" s="40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36"/>
      <c r="B183" s="15"/>
      <c r="C183" s="35"/>
      <c r="D183" s="35"/>
      <c r="E183" s="37"/>
      <c r="F183" s="40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36"/>
      <c r="B184" s="15"/>
      <c r="C184" s="35"/>
      <c r="D184" s="35"/>
      <c r="E184" s="37"/>
      <c r="F184" s="40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36"/>
      <c r="B185" s="15"/>
      <c r="C185" s="35"/>
      <c r="D185" s="35"/>
      <c r="E185" s="37"/>
      <c r="F185" s="40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36"/>
      <c r="B186" s="15"/>
      <c r="C186" s="35"/>
      <c r="D186" s="35"/>
      <c r="E186" s="37"/>
      <c r="F186" s="40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36"/>
      <c r="B187" s="15"/>
      <c r="C187" s="35"/>
      <c r="D187" s="35"/>
      <c r="E187" s="37"/>
      <c r="F187" s="40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36"/>
      <c r="B188" s="15"/>
      <c r="C188" s="35"/>
      <c r="D188" s="35"/>
      <c r="E188" s="37"/>
      <c r="F188" s="40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36"/>
      <c r="B189" s="15"/>
      <c r="C189" s="35"/>
      <c r="D189" s="35"/>
      <c r="E189" s="37"/>
      <c r="F189" s="40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36"/>
      <c r="B190" s="15"/>
      <c r="C190" s="35"/>
      <c r="D190" s="35"/>
      <c r="E190" s="37"/>
      <c r="F190" s="40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36"/>
      <c r="B191" s="15"/>
      <c r="C191" s="35"/>
      <c r="D191" s="35"/>
      <c r="E191" s="37"/>
      <c r="F191" s="40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36"/>
      <c r="B192" s="15"/>
      <c r="C192" s="35"/>
      <c r="D192" s="35"/>
      <c r="E192" s="37"/>
      <c r="F192" s="40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36"/>
      <c r="B193" s="15"/>
      <c r="C193" s="35"/>
      <c r="D193" s="35"/>
      <c r="E193" s="37"/>
      <c r="F193" s="40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36"/>
      <c r="B194" s="15"/>
      <c r="C194" s="35"/>
      <c r="D194" s="35"/>
      <c r="E194" s="37"/>
      <c r="F194" s="40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36"/>
      <c r="B195" s="15"/>
      <c r="C195" s="35"/>
      <c r="D195" s="35"/>
      <c r="E195" s="37"/>
      <c r="F195" s="40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36"/>
      <c r="B196" s="15"/>
      <c r="C196" s="35"/>
      <c r="D196" s="35"/>
      <c r="E196" s="37"/>
      <c r="F196" s="40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36"/>
      <c r="B197" s="15"/>
      <c r="C197" s="35"/>
      <c r="D197" s="35"/>
      <c r="E197" s="37"/>
      <c r="F197" s="40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>
      <c r="A198" s="36"/>
      <c r="B198" s="15"/>
      <c r="C198" s="35"/>
      <c r="D198" s="35"/>
      <c r="E198" s="37"/>
      <c r="F198" s="40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>
      <c r="A199" s="36"/>
      <c r="B199" s="15"/>
      <c r="C199" s="35"/>
      <c r="D199" s="35"/>
      <c r="E199" s="37"/>
      <c r="F199" s="40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>
      <c r="A200" s="36"/>
      <c r="B200" s="15"/>
      <c r="C200" s="35"/>
      <c r="D200" s="35"/>
      <c r="E200" s="37"/>
      <c r="F200" s="40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>
      <c r="A201" s="36"/>
      <c r="B201" s="15"/>
      <c r="C201" s="35"/>
      <c r="D201" s="35"/>
      <c r="E201" s="37"/>
      <c r="F201" s="40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>
      <c r="A202" s="36"/>
      <c r="B202" s="15"/>
      <c r="C202" s="35"/>
      <c r="D202" s="35"/>
      <c r="E202" s="37"/>
      <c r="F202" s="40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>
      <c r="A203" s="36"/>
      <c r="B203" s="15"/>
      <c r="C203" s="35"/>
      <c r="D203" s="35"/>
      <c r="E203" s="37"/>
      <c r="F203" s="40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>
      <c r="A204" s="36"/>
      <c r="B204" s="15"/>
      <c r="C204" s="35"/>
      <c r="D204" s="35"/>
      <c r="E204" s="37"/>
      <c r="F204" s="40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>
      <c r="A205" s="36"/>
      <c r="B205" s="15"/>
      <c r="C205" s="35"/>
      <c r="D205" s="35"/>
      <c r="E205" s="37"/>
      <c r="F205" s="40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>
      <c r="A206" s="36"/>
      <c r="B206" s="15"/>
      <c r="C206" s="35"/>
      <c r="D206" s="35"/>
      <c r="E206" s="37"/>
      <c r="F206" s="40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>
      <c r="A207" s="36"/>
      <c r="B207" s="15"/>
      <c r="C207" s="35"/>
      <c r="D207" s="35"/>
      <c r="E207" s="37"/>
      <c r="F207" s="40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>
      <c r="A208" s="36"/>
      <c r="B208" s="15"/>
      <c r="C208" s="35"/>
      <c r="D208" s="35"/>
      <c r="E208" s="37"/>
      <c r="F208" s="40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>
      <c r="A209" s="36"/>
      <c r="B209" s="15"/>
      <c r="C209" s="35"/>
      <c r="D209" s="35"/>
      <c r="E209" s="37"/>
      <c r="F209" s="40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>
      <c r="A210" s="36"/>
      <c r="B210" s="15"/>
      <c r="C210" s="35"/>
      <c r="D210" s="35"/>
      <c r="E210" s="37"/>
      <c r="F210" s="40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>
      <c r="A211" s="36"/>
      <c r="B211" s="15"/>
      <c r="C211" s="35"/>
      <c r="D211" s="35"/>
      <c r="E211" s="37"/>
      <c r="F211" s="40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>
      <c r="A212" s="36"/>
      <c r="B212" s="15"/>
      <c r="C212" s="35"/>
      <c r="D212" s="35"/>
      <c r="E212" s="37"/>
      <c r="F212" s="40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>
      <c r="A213" s="36"/>
      <c r="B213" s="15"/>
      <c r="C213" s="35"/>
      <c r="D213" s="35"/>
      <c r="E213" s="37"/>
      <c r="F213" s="40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>
      <c r="A214" s="36"/>
      <c r="B214" s="15"/>
      <c r="C214" s="35"/>
      <c r="D214" s="35"/>
      <c r="E214" s="37"/>
      <c r="F214" s="40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>
      <c r="A215" s="36"/>
      <c r="B215" s="15"/>
      <c r="C215" s="35"/>
      <c r="D215" s="35"/>
      <c r="E215" s="37"/>
      <c r="F215" s="40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>
      <c r="A216" s="36"/>
      <c r="B216" s="15"/>
      <c r="C216" s="35"/>
      <c r="D216" s="35"/>
      <c r="E216" s="37"/>
      <c r="F216" s="40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>
      <c r="A217" s="36"/>
      <c r="B217" s="15"/>
      <c r="C217" s="35"/>
      <c r="D217" s="35"/>
      <c r="E217" s="37"/>
      <c r="F217" s="40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>
      <c r="A218" s="36"/>
      <c r="B218" s="15"/>
      <c r="C218" s="35"/>
      <c r="D218" s="35"/>
      <c r="E218" s="37"/>
      <c r="F218" s="40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>
      <c r="A219" s="36"/>
      <c r="B219" s="15"/>
      <c r="C219" s="35"/>
      <c r="D219" s="35"/>
      <c r="E219" s="37"/>
      <c r="F219" s="40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>
      <c r="A220" s="36"/>
      <c r="B220" s="15"/>
      <c r="C220" s="35"/>
      <c r="D220" s="35"/>
      <c r="E220" s="37"/>
      <c r="F220" s="40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>
      <c r="A221" s="36"/>
      <c r="B221" s="15"/>
      <c r="C221" s="35"/>
      <c r="D221" s="35"/>
      <c r="E221" s="37"/>
      <c r="F221" s="40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>
      <c r="A222" s="36"/>
      <c r="B222" s="15"/>
      <c r="C222" s="35"/>
      <c r="D222" s="35"/>
      <c r="E222" s="37"/>
      <c r="F222" s="40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>
      <c r="A223" s="36"/>
      <c r="B223" s="15"/>
      <c r="C223" s="35"/>
      <c r="D223" s="35"/>
      <c r="E223" s="37"/>
      <c r="F223" s="40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>
      <c r="A224" s="36"/>
      <c r="B224" s="15"/>
      <c r="C224" s="35"/>
      <c r="D224" s="35"/>
      <c r="E224" s="37"/>
      <c r="F224" s="40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>
      <c r="A225" s="36"/>
      <c r="B225" s="15"/>
      <c r="C225" s="35"/>
      <c r="D225" s="35"/>
      <c r="E225" s="37"/>
      <c r="F225" s="40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>
      <c r="A226" s="36"/>
      <c r="B226" s="15"/>
      <c r="C226" s="35"/>
      <c r="D226" s="35"/>
      <c r="E226" s="37"/>
      <c r="F226" s="40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>
      <c r="A227" s="36"/>
      <c r="B227" s="15"/>
      <c r="C227" s="35"/>
      <c r="D227" s="35"/>
      <c r="E227" s="37"/>
      <c r="F227" s="40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>
      <c r="A228" s="36"/>
      <c r="B228" s="15"/>
      <c r="C228" s="35"/>
      <c r="D228" s="35"/>
      <c r="E228" s="37"/>
      <c r="F228" s="40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>
      <c r="A229" s="36"/>
      <c r="B229" s="15"/>
      <c r="C229" s="35"/>
      <c r="D229" s="35"/>
      <c r="E229" s="37"/>
      <c r="F229" s="40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>
      <c r="A230" s="36"/>
      <c r="B230" s="15"/>
      <c r="C230" s="35"/>
      <c r="D230" s="35"/>
      <c r="E230" s="37"/>
      <c r="F230" s="40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>
      <c r="A231" s="36"/>
      <c r="B231" s="15"/>
      <c r="C231" s="35"/>
      <c r="D231" s="35"/>
      <c r="E231" s="37"/>
      <c r="F231" s="40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>
      <c r="A232" s="36"/>
      <c r="B232" s="15"/>
      <c r="C232" s="35"/>
      <c r="D232" s="35"/>
      <c r="E232" s="37"/>
      <c r="F232" s="40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>
      <c r="A233" s="36"/>
      <c r="B233" s="15"/>
      <c r="C233" s="35"/>
      <c r="D233" s="35"/>
      <c r="E233" s="37"/>
      <c r="F233" s="40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>
      <c r="A234" s="36"/>
      <c r="B234" s="15"/>
      <c r="C234" s="35"/>
      <c r="D234" s="35"/>
      <c r="E234" s="37"/>
      <c r="F234" s="40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>
      <c r="A235" s="36"/>
      <c r="B235" s="15"/>
      <c r="C235" s="35"/>
      <c r="D235" s="35"/>
      <c r="E235" s="37"/>
      <c r="F235" s="40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>
      <c r="A236" s="36"/>
      <c r="B236" s="15"/>
      <c r="C236" s="35"/>
      <c r="D236" s="35"/>
      <c r="E236" s="37"/>
      <c r="F236" s="40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>
      <c r="A237" s="36"/>
      <c r="B237" s="15"/>
      <c r="C237" s="35"/>
      <c r="D237" s="35"/>
      <c r="E237" s="37"/>
      <c r="F237" s="40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>
      <c r="A238" s="36"/>
      <c r="B238" s="15"/>
      <c r="C238" s="35"/>
      <c r="D238" s="35"/>
      <c r="E238" s="37"/>
      <c r="F238" s="40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>
      <c r="A239" s="36"/>
      <c r="B239" s="15"/>
      <c r="C239" s="35"/>
      <c r="D239" s="35"/>
      <c r="E239" s="37"/>
      <c r="F239" s="40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>
      <c r="A240" s="36"/>
      <c r="B240" s="15"/>
      <c r="C240" s="35"/>
      <c r="D240" s="35"/>
      <c r="E240" s="37"/>
      <c r="F240" s="40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>
      <c r="A241" s="36"/>
      <c r="B241" s="15"/>
      <c r="C241" s="35"/>
      <c r="D241" s="35"/>
      <c r="E241" s="37"/>
      <c r="F241" s="40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>
      <c r="A242" s="36"/>
      <c r="B242" s="15"/>
      <c r="C242" s="35"/>
      <c r="D242" s="35"/>
      <c r="E242" s="37"/>
      <c r="F242" s="40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>
      <c r="A243" s="36"/>
      <c r="B243" s="15"/>
      <c r="C243" s="35"/>
      <c r="D243" s="35"/>
      <c r="E243" s="37"/>
      <c r="F243" s="40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>
      <c r="A244" s="36"/>
      <c r="B244" s="15"/>
      <c r="C244" s="35"/>
      <c r="D244" s="35"/>
      <c r="E244" s="37"/>
      <c r="F244" s="40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>
      <c r="A245" s="36"/>
      <c r="B245" s="15"/>
      <c r="C245" s="35"/>
      <c r="D245" s="35"/>
      <c r="E245" s="37"/>
      <c r="F245" s="40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>
      <c r="A246" s="36"/>
      <c r="B246" s="15"/>
      <c r="C246" s="35"/>
      <c r="D246" s="35"/>
      <c r="E246" s="37"/>
      <c r="F246" s="40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>
      <c r="A247" s="36"/>
      <c r="B247" s="15"/>
      <c r="C247" s="35"/>
      <c r="D247" s="35"/>
      <c r="E247" s="37"/>
      <c r="F247" s="40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>
      <c r="A248" s="36"/>
      <c r="B248" s="15"/>
      <c r="C248" s="35"/>
      <c r="D248" s="35"/>
      <c r="E248" s="37"/>
      <c r="F248" s="40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>
      <c r="A249" s="36"/>
      <c r="B249" s="15"/>
      <c r="C249" s="35"/>
      <c r="D249" s="35"/>
      <c r="E249" s="37"/>
      <c r="F249" s="40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>
      <c r="A250" s="36"/>
      <c r="B250" s="15"/>
      <c r="C250" s="35"/>
      <c r="D250" s="35"/>
      <c r="E250" s="37"/>
      <c r="F250" s="40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>
      <c r="A251" s="36"/>
      <c r="B251" s="15"/>
      <c r="C251" s="35"/>
      <c r="D251" s="35"/>
      <c r="E251" s="37"/>
      <c r="F251" s="40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>
      <c r="A252" s="36"/>
      <c r="B252" s="15"/>
      <c r="C252" s="35"/>
      <c r="D252" s="35"/>
      <c r="E252" s="37"/>
      <c r="F252" s="40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>
      <c r="A253" s="36"/>
      <c r="B253" s="15"/>
      <c r="C253" s="35"/>
      <c r="D253" s="35"/>
      <c r="E253" s="37"/>
      <c r="F253" s="40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>
      <c r="A254" s="36"/>
      <c r="B254" s="15"/>
      <c r="C254" s="35"/>
      <c r="D254" s="35"/>
      <c r="E254" s="37"/>
      <c r="F254" s="40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>
      <c r="A255" s="36"/>
      <c r="B255" s="15"/>
      <c r="C255" s="35"/>
      <c r="D255" s="35"/>
      <c r="E255" s="37"/>
      <c r="F255" s="40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>
      <c r="A256" s="36"/>
      <c r="B256" s="15"/>
      <c r="C256" s="35"/>
      <c r="D256" s="35"/>
      <c r="E256" s="37"/>
      <c r="F256" s="40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>
      <c r="A257" s="36"/>
      <c r="B257" s="15"/>
      <c r="C257" s="35"/>
      <c r="D257" s="35"/>
      <c r="E257" s="37"/>
      <c r="F257" s="40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>
      <c r="A258" s="36"/>
      <c r="B258" s="15"/>
      <c r="C258" s="35"/>
      <c r="D258" s="35"/>
      <c r="E258" s="37"/>
      <c r="F258" s="40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>
      <c r="A259" s="36"/>
      <c r="B259" s="15"/>
      <c r="C259" s="35"/>
      <c r="D259" s="35"/>
      <c r="E259" s="37"/>
      <c r="F259" s="40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>
      <c r="A260" s="36"/>
      <c r="B260" s="15"/>
      <c r="C260" s="35"/>
      <c r="D260" s="35"/>
      <c r="E260" s="37"/>
      <c r="F260" s="40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>
      <c r="A261" s="36"/>
      <c r="B261" s="15"/>
      <c r="C261" s="35"/>
      <c r="D261" s="35"/>
      <c r="E261" s="37"/>
      <c r="F261" s="40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>
      <c r="A262" s="36"/>
      <c r="B262" s="15"/>
      <c r="C262" s="35"/>
      <c r="D262" s="35"/>
      <c r="E262" s="37"/>
      <c r="F262" s="40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>
      <c r="A263" s="36"/>
      <c r="B263" s="15"/>
      <c r="C263" s="35"/>
      <c r="D263" s="35"/>
      <c r="E263" s="37"/>
      <c r="F263" s="40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>
      <c r="A264" s="36"/>
      <c r="B264" s="15"/>
      <c r="C264" s="35"/>
      <c r="D264" s="35"/>
      <c r="E264" s="37"/>
      <c r="F264" s="40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>
      <c r="A265" s="36"/>
      <c r="B265" s="15"/>
      <c r="C265" s="35"/>
      <c r="D265" s="35"/>
      <c r="E265" s="37"/>
      <c r="F265" s="40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>
      <c r="A266" s="36"/>
      <c r="B266" s="15"/>
      <c r="C266" s="35"/>
      <c r="D266" s="35"/>
      <c r="E266" s="37"/>
      <c r="F266" s="40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>
      <c r="A267" s="36"/>
      <c r="B267" s="15"/>
      <c r="C267" s="35"/>
      <c r="D267" s="35"/>
      <c r="E267" s="37"/>
      <c r="F267" s="40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>
      <c r="A268" s="36"/>
      <c r="B268" s="15"/>
      <c r="C268" s="35"/>
      <c r="D268" s="35"/>
      <c r="E268" s="37"/>
      <c r="F268" s="40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thickBo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</sheetData>
  <mergeCells count="28">
    <mergeCell ref="A1:F1"/>
    <mergeCell ref="A2:F2"/>
    <mergeCell ref="B4:F4"/>
    <mergeCell ref="A10:E10"/>
    <mergeCell ref="B11:F11"/>
    <mergeCell ref="A19:E19"/>
    <mergeCell ref="A28:E28"/>
    <mergeCell ref="B29:F29"/>
    <mergeCell ref="A32:E32"/>
    <mergeCell ref="B33:F33"/>
    <mergeCell ref="A38:E38"/>
    <mergeCell ref="B39:F39"/>
    <mergeCell ref="A44:E44"/>
    <mergeCell ref="B45:F45"/>
    <mergeCell ref="A47:E47"/>
    <mergeCell ref="B48:F48"/>
    <mergeCell ref="A51:E51"/>
    <mergeCell ref="B52:F52"/>
    <mergeCell ref="A56:E56"/>
    <mergeCell ref="B57:F57"/>
    <mergeCell ref="A77:B77"/>
    <mergeCell ref="A66:E66"/>
    <mergeCell ref="A67:D67"/>
    <mergeCell ref="A68:D68"/>
    <mergeCell ref="A69:D69"/>
    <mergeCell ref="A70:D70"/>
    <mergeCell ref="A71:D71"/>
    <mergeCell ref="A72:D72"/>
  </mergeCells>
  <printOptions horizontalCentered="1"/>
  <pageMargins left="0.31496062992126" right="0.31496062992126" top="0.31496062992126" bottom="0.31496062992126" header="0" footer="0"/>
  <pageSetup fitToHeight="0" orientation="portrait" paperSize="1" scale="96" r:id="rId1"/>
  <rowBreaks count="1" manualBreakCount="1">
    <brk id="3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view="pageBreakPreview" zoomScale="110" zoomScaleNormal="100" zoomScaleSheetLayoutView="110" workbookViewId="0" topLeftCell="A1">
      <pane xSplit="6" ySplit="4" topLeftCell="G5" activePane="bottomRight" state="frozen"/>
      <selection pane="topLeft" activeCell="A1" sqref="A1"/>
      <selection pane="bottomLeft" activeCell="A5" sqref="A5"/>
      <selection pane="topRight" activeCell="G1" sqref="G1"/>
      <selection pane="bottomRight" activeCell="H6" sqref="H6"/>
    </sheetView>
  </sheetViews>
  <sheetFormatPr defaultColWidth="14.4442857142857" defaultRowHeight="15" customHeight="1"/>
  <cols>
    <col min="1" max="1" width="7.28571428571429" customWidth="1"/>
    <col min="2" max="2" width="38.5714285714286" customWidth="1"/>
    <col min="3" max="3" width="5.71428571428571" customWidth="1"/>
    <col min="4" max="4" width="8.85714285714286" customWidth="1"/>
    <col min="5" max="5" width="13.1428571428571" customWidth="1"/>
    <col min="6" max="6" width="17.5714285714286" customWidth="1"/>
    <col min="7" max="7" width="14.4285714285714" customWidth="1"/>
    <col min="8" max="15" width="11.4285714285714" customWidth="1"/>
  </cols>
  <sheetData>
    <row r="1" spans="1:26" ht="12.75" customHeight="1">
      <c r="A1" s="583"/>
      <c r="B1" s="554"/>
      <c r="C1" s="554"/>
      <c r="D1" s="554"/>
      <c r="E1" s="554"/>
      <c r="F1" s="555"/>
      <c r="G1" s="51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>
      <c r="A2" s="604" t="s">
        <v>17</v>
      </c>
      <c r="B2" s="557"/>
      <c r="C2" s="557"/>
      <c r="D2" s="557"/>
      <c r="E2" s="557"/>
      <c r="F2" s="558"/>
      <c r="G2" s="51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4">
      <c r="A3" s="586" t="s">
        <v>174</v>
      </c>
      <c r="B3" s="557"/>
      <c r="C3" s="557"/>
      <c r="D3" s="557"/>
      <c r="E3" s="557"/>
      <c r="F3" s="558"/>
      <c r="G3" s="5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thickBot="1">
      <c r="A4" s="457" t="s">
        <v>19</v>
      </c>
      <c r="B4" s="458" t="s">
        <v>20</v>
      </c>
      <c r="C4" s="458" t="s">
        <v>21</v>
      </c>
      <c r="D4" s="459" t="s">
        <v>22</v>
      </c>
      <c r="E4" s="482" t="s">
        <v>23</v>
      </c>
      <c r="F4" s="483" t="s">
        <v>3</v>
      </c>
      <c r="G4" s="5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>
      <c r="A5" s="460">
        <v>1</v>
      </c>
      <c r="B5" s="591" t="s">
        <v>24</v>
      </c>
      <c r="C5" s="623"/>
      <c r="D5" s="623"/>
      <c r="E5" s="623"/>
      <c r="F5" s="624"/>
      <c r="G5" s="52"/>
      <c r="H5" s="16"/>
      <c r="I5" s="16"/>
      <c r="J5" s="16"/>
      <c r="K5" s="16"/>
      <c r="L5" s="16"/>
      <c r="M5" s="16"/>
      <c r="N5" s="16"/>
      <c r="O5" s="17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>
      <c r="A6" s="461">
        <v>1.01</v>
      </c>
      <c r="B6" s="18" t="s">
        <v>25</v>
      </c>
      <c r="C6" s="19" t="s">
        <v>26</v>
      </c>
      <c r="D6" s="20">
        <v>947.20</v>
      </c>
      <c r="E6" s="21"/>
      <c r="F6" s="486"/>
      <c r="G6" s="5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.25" customHeight="1">
      <c r="A7" s="461">
        <v>1.02</v>
      </c>
      <c r="B7" s="18" t="s">
        <v>175</v>
      </c>
      <c r="C7" s="19" t="s">
        <v>35</v>
      </c>
      <c r="D7" s="20">
        <v>14.219309999999998</v>
      </c>
      <c r="E7" s="21"/>
      <c r="F7" s="486"/>
      <c r="G7" s="5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6" customHeight="1">
      <c r="A8" s="461">
        <v>1.03</v>
      </c>
      <c r="B8" s="18" t="s">
        <v>37</v>
      </c>
      <c r="C8" s="19" t="s">
        <v>35</v>
      </c>
      <c r="D8" s="20">
        <v>6.6314999999999991</v>
      </c>
      <c r="E8" s="21"/>
      <c r="F8" s="486"/>
      <c r="G8" s="5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8.5" customHeight="1">
      <c r="A9" s="461">
        <v>1.04</v>
      </c>
      <c r="B9" s="18" t="s">
        <v>38</v>
      </c>
      <c r="C9" s="19" t="s">
        <v>35</v>
      </c>
      <c r="D9" s="20">
        <v>7.5878099999999993</v>
      </c>
      <c r="E9" s="21"/>
      <c r="F9" s="486"/>
      <c r="G9" s="5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8" customHeight="1">
      <c r="A10" s="461">
        <v>1.05</v>
      </c>
      <c r="B10" s="18" t="s">
        <v>39</v>
      </c>
      <c r="C10" s="19" t="s">
        <v>35</v>
      </c>
      <c r="D10" s="20">
        <v>538.45000000000005</v>
      </c>
      <c r="E10" s="21"/>
      <c r="F10" s="486"/>
      <c r="G10" s="5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>
      <c r="A11" s="567" t="s">
        <v>41</v>
      </c>
      <c r="B11" s="557"/>
      <c r="C11" s="557"/>
      <c r="D11" s="557"/>
      <c r="E11" s="559"/>
      <c r="F11" s="485">
        <v>0</v>
      </c>
      <c r="G11" s="51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>
      <c r="A12" s="462">
        <v>2</v>
      </c>
      <c r="B12" s="622" t="s">
        <v>42</v>
      </c>
      <c r="C12" s="557"/>
      <c r="D12" s="557"/>
      <c r="E12" s="557"/>
      <c r="F12" s="558"/>
      <c r="G12" s="52"/>
      <c r="H12" s="16"/>
      <c r="I12" s="16"/>
      <c r="J12" s="16"/>
      <c r="K12" s="16"/>
      <c r="L12" s="16"/>
      <c r="M12" s="16"/>
      <c r="N12" s="16"/>
      <c r="O12" s="1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7.75" customHeight="1">
      <c r="A13" s="461">
        <v>2.0099999999999998</v>
      </c>
      <c r="B13" s="18" t="s">
        <v>144</v>
      </c>
      <c r="C13" s="19" t="s">
        <v>26</v>
      </c>
      <c r="D13" s="20">
        <v>17.405999999999999</v>
      </c>
      <c r="E13" s="21"/>
      <c r="F13" s="486"/>
      <c r="G13" s="5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" customHeight="1">
      <c r="A14" s="461">
        <v>2.0199999999999996</v>
      </c>
      <c r="B14" s="24" t="s">
        <v>44</v>
      </c>
      <c r="C14" s="19" t="s">
        <v>35</v>
      </c>
      <c r="D14" s="20">
        <v>2.0579999999999994</v>
      </c>
      <c r="E14" s="21"/>
      <c r="F14" s="486"/>
      <c r="G14" s="5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>
      <c r="A15" s="461">
        <v>2.0299999999999994</v>
      </c>
      <c r="B15" s="18" t="s">
        <v>45</v>
      </c>
      <c r="C15" s="19" t="s">
        <v>35</v>
      </c>
      <c r="D15" s="20">
        <v>2.0579999999999994</v>
      </c>
      <c r="E15" s="21"/>
      <c r="F15" s="486"/>
      <c r="G15" s="51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4.5" customHeight="1">
      <c r="A16" s="461">
        <v>2.0399999999999991</v>
      </c>
      <c r="B16" s="18" t="s">
        <v>176</v>
      </c>
      <c r="C16" s="19" t="s">
        <v>28</v>
      </c>
      <c r="D16" s="20">
        <v>58.02</v>
      </c>
      <c r="E16" s="21"/>
      <c r="F16" s="486"/>
      <c r="G16" s="51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1.5" customHeight="1">
      <c r="A17" s="461">
        <v>2.0499999999999989</v>
      </c>
      <c r="B17" s="18" t="s">
        <v>177</v>
      </c>
      <c r="C17" s="19" t="s">
        <v>28</v>
      </c>
      <c r="D17" s="20">
        <v>27.950000000000003</v>
      </c>
      <c r="E17" s="21"/>
      <c r="F17" s="486"/>
      <c r="G17" s="51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31.5" customHeight="1">
      <c r="A18" s="461">
        <v>2.0599999999999987</v>
      </c>
      <c r="B18" s="18" t="s">
        <v>178</v>
      </c>
      <c r="C18" s="19" t="s">
        <v>28</v>
      </c>
      <c r="D18" s="20">
        <v>4.30</v>
      </c>
      <c r="E18" s="21"/>
      <c r="F18" s="486"/>
      <c r="G18" s="51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461">
        <v>2.0699999999999985</v>
      </c>
      <c r="B19" s="18" t="s">
        <v>50</v>
      </c>
      <c r="C19" s="19" t="s">
        <v>51</v>
      </c>
      <c r="D19" s="48">
        <v>4004.4990566000006</v>
      </c>
      <c r="E19" s="21"/>
      <c r="F19" s="486"/>
      <c r="G19" s="51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>
      <c r="A20" s="567" t="s">
        <v>41</v>
      </c>
      <c r="B20" s="557"/>
      <c r="C20" s="557"/>
      <c r="D20" s="557"/>
      <c r="E20" s="559"/>
      <c r="F20" s="485">
        <v>0</v>
      </c>
      <c r="G20" s="51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>
      <c r="A21" s="462">
        <v>3</v>
      </c>
      <c r="B21" s="25" t="s">
        <v>52</v>
      </c>
      <c r="C21" s="26"/>
      <c r="D21" s="25"/>
      <c r="E21" s="25"/>
      <c r="F21" s="487"/>
      <c r="G21" s="52"/>
      <c r="H21" s="16"/>
      <c r="I21" s="16"/>
      <c r="J21" s="16"/>
      <c r="K21" s="16"/>
      <c r="L21" s="16"/>
      <c r="M21" s="16"/>
      <c r="N21" s="16"/>
      <c r="O21" s="16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6.5" customHeight="1">
      <c r="A22" s="461">
        <v>3.01</v>
      </c>
      <c r="B22" s="27" t="s">
        <v>179</v>
      </c>
      <c r="C22" s="19" t="s">
        <v>28</v>
      </c>
      <c r="D22" s="20">
        <v>70.432400000000001</v>
      </c>
      <c r="E22" s="21"/>
      <c r="F22" s="486"/>
      <c r="G22" s="51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" customHeight="1">
      <c r="A23" s="461">
        <v>3.0199999999999996</v>
      </c>
      <c r="B23" s="27" t="s">
        <v>180</v>
      </c>
      <c r="C23" s="19" t="s">
        <v>28</v>
      </c>
      <c r="D23" s="20">
        <v>12</v>
      </c>
      <c r="E23" s="21"/>
      <c r="F23" s="486"/>
      <c r="G23" s="51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" customHeight="1">
      <c r="A24" s="461">
        <v>3.0299999999999994</v>
      </c>
      <c r="B24" s="18" t="s">
        <v>55</v>
      </c>
      <c r="C24" s="19" t="s">
        <v>28</v>
      </c>
      <c r="D24" s="20">
        <v>8.60</v>
      </c>
      <c r="E24" s="21"/>
      <c r="F24" s="486"/>
      <c r="G24" s="5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33" customHeight="1">
      <c r="A25" s="461">
        <v>3.0399999999999991</v>
      </c>
      <c r="B25" s="18" t="s">
        <v>181</v>
      </c>
      <c r="C25" s="19" t="s">
        <v>26</v>
      </c>
      <c r="D25" s="20">
        <v>150.273</v>
      </c>
      <c r="E25" s="21"/>
      <c r="F25" s="486"/>
      <c r="G25" s="51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4">
      <c r="A26" s="461">
        <v>3.0499999999999989</v>
      </c>
      <c r="B26" s="18" t="s">
        <v>182</v>
      </c>
      <c r="C26" s="19" t="s">
        <v>28</v>
      </c>
      <c r="D26" s="20">
        <v>25.799999999999997</v>
      </c>
      <c r="E26" s="21"/>
      <c r="F26" s="486"/>
      <c r="G26" s="51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4">
      <c r="A27" s="461">
        <v>3.0599999999999987</v>
      </c>
      <c r="B27" s="18" t="s">
        <v>183</v>
      </c>
      <c r="C27" s="19" t="s">
        <v>28</v>
      </c>
      <c r="D27" s="20">
        <v>73.099999999999994</v>
      </c>
      <c r="E27" s="21"/>
      <c r="F27" s="486"/>
      <c r="G27" s="51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30" customHeight="1">
      <c r="A28" s="461">
        <v>3.0699999999999985</v>
      </c>
      <c r="B28" s="18" t="s">
        <v>64</v>
      </c>
      <c r="C28" s="19" t="s">
        <v>28</v>
      </c>
      <c r="D28" s="48">
        <v>26</v>
      </c>
      <c r="E28" s="21"/>
      <c r="F28" s="486"/>
      <c r="G28" s="51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39" customHeight="1">
      <c r="A29" s="461">
        <v>3.0799999999999983</v>
      </c>
      <c r="B29" s="18" t="s">
        <v>184</v>
      </c>
      <c r="C29" s="19" t="s">
        <v>26</v>
      </c>
      <c r="D29" s="20">
        <v>26.25</v>
      </c>
      <c r="E29" s="21"/>
      <c r="F29" s="486"/>
      <c r="G29" s="51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7.6">
      <c r="A30" s="461">
        <v>3.0899999999999981</v>
      </c>
      <c r="B30" s="53" t="s">
        <v>185</v>
      </c>
      <c r="C30" s="54" t="s">
        <v>28</v>
      </c>
      <c r="D30" s="55">
        <v>41.96</v>
      </c>
      <c r="E30" s="21"/>
      <c r="F30" s="486"/>
      <c r="G30" s="5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7.6">
      <c r="A31" s="461">
        <v>3.0999999999999979</v>
      </c>
      <c r="B31" s="18" t="s">
        <v>186</v>
      </c>
      <c r="C31" s="19" t="s">
        <v>26</v>
      </c>
      <c r="D31" s="20">
        <v>67.77</v>
      </c>
      <c r="E31" s="21"/>
      <c r="F31" s="486"/>
      <c r="G31" s="51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4">
      <c r="A32" s="461">
        <v>3.1099999999999977</v>
      </c>
      <c r="B32" s="489" t="s">
        <v>187</v>
      </c>
      <c r="C32" s="490" t="s">
        <v>28</v>
      </c>
      <c r="D32" s="56">
        <v>7.74</v>
      </c>
      <c r="E32" s="492"/>
      <c r="F32" s="486"/>
      <c r="G32" s="5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>
      <c r="A33" s="567" t="s">
        <v>41</v>
      </c>
      <c r="B33" s="557"/>
      <c r="C33" s="557"/>
      <c r="D33" s="557"/>
      <c r="E33" s="559"/>
      <c r="F33" s="485">
        <v>0</v>
      </c>
      <c r="G33" s="51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>
      <c r="A34" s="462">
        <v>4</v>
      </c>
      <c r="B34" s="570" t="s">
        <v>66</v>
      </c>
      <c r="C34" s="557"/>
      <c r="D34" s="557"/>
      <c r="E34" s="557"/>
      <c r="F34" s="558"/>
      <c r="G34" s="52"/>
      <c r="H34" s="16"/>
      <c r="I34" s="16"/>
      <c r="J34" s="16"/>
      <c r="K34" s="16"/>
      <c r="L34" s="16"/>
      <c r="M34" s="16"/>
      <c r="N34" s="16"/>
      <c r="O34" s="16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31.5" customHeight="1">
      <c r="A35" s="461">
        <v>4.01</v>
      </c>
      <c r="B35" s="27" t="s">
        <v>188</v>
      </c>
      <c r="C35" s="19" t="s">
        <v>28</v>
      </c>
      <c r="D35" s="48">
        <v>90</v>
      </c>
      <c r="E35" s="21"/>
      <c r="F35" s="486"/>
      <c r="G35" s="5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4">
      <c r="A36" s="461">
        <v>4.0199999999999996</v>
      </c>
      <c r="B36" s="27" t="s">
        <v>189</v>
      </c>
      <c r="C36" s="19" t="s">
        <v>28</v>
      </c>
      <c r="D36" s="48">
        <v>58.02</v>
      </c>
      <c r="E36" s="21"/>
      <c r="F36" s="486"/>
      <c r="G36" s="51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7.6">
      <c r="A37" s="461">
        <v>4.0299999999999994</v>
      </c>
      <c r="B37" s="27" t="s">
        <v>190</v>
      </c>
      <c r="C37" s="19" t="s">
        <v>16</v>
      </c>
      <c r="D37" s="57">
        <v>1</v>
      </c>
      <c r="E37" s="21"/>
      <c r="F37" s="486"/>
      <c r="G37" s="51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" customHeight="1">
      <c r="A38" s="461">
        <v>4.0399999999999991</v>
      </c>
      <c r="B38" s="27" t="s">
        <v>164</v>
      </c>
      <c r="C38" s="19" t="s">
        <v>33</v>
      </c>
      <c r="D38" s="57">
        <v>24</v>
      </c>
      <c r="E38" s="21"/>
      <c r="F38" s="486"/>
      <c r="G38" s="51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>
      <c r="A39" s="567" t="s">
        <v>41</v>
      </c>
      <c r="B39" s="557"/>
      <c r="C39" s="557"/>
      <c r="D39" s="557"/>
      <c r="E39" s="559"/>
      <c r="F39" s="485">
        <v>0</v>
      </c>
      <c r="G39" s="51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" customHeight="1">
      <c r="A40" s="462">
        <v>5</v>
      </c>
      <c r="B40" s="570" t="s">
        <v>74</v>
      </c>
      <c r="C40" s="557"/>
      <c r="D40" s="557"/>
      <c r="E40" s="557"/>
      <c r="F40" s="558"/>
      <c r="G40" s="52"/>
      <c r="H40" s="16"/>
      <c r="I40" s="16"/>
      <c r="J40" s="16"/>
      <c r="K40" s="16"/>
      <c r="L40" s="16"/>
      <c r="M40" s="16"/>
      <c r="N40" s="16"/>
      <c r="O40" s="16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>
      <c r="A41" s="461">
        <v>5.01</v>
      </c>
      <c r="B41" s="28" t="s">
        <v>77</v>
      </c>
      <c r="C41" s="19" t="s">
        <v>28</v>
      </c>
      <c r="D41" s="20">
        <v>10</v>
      </c>
      <c r="E41" s="21"/>
      <c r="F41" s="486"/>
      <c r="G41" s="51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>
      <c r="A42" s="461">
        <v>5.0199999999999996</v>
      </c>
      <c r="B42" s="28" t="s">
        <v>78</v>
      </c>
      <c r="C42" s="19" t="s">
        <v>21</v>
      </c>
      <c r="D42" s="20">
        <v>2</v>
      </c>
      <c r="E42" s="21"/>
      <c r="F42" s="486"/>
      <c r="G42" s="51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>
      <c r="A43" s="567" t="s">
        <v>41</v>
      </c>
      <c r="B43" s="557"/>
      <c r="C43" s="557"/>
      <c r="D43" s="557"/>
      <c r="E43" s="559"/>
      <c r="F43" s="485"/>
      <c r="G43" s="51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" customHeight="1">
      <c r="A44" s="462">
        <v>6</v>
      </c>
      <c r="B44" s="570" t="s">
        <v>79</v>
      </c>
      <c r="C44" s="557"/>
      <c r="D44" s="557"/>
      <c r="E44" s="557"/>
      <c r="F44" s="558"/>
      <c r="G44" s="52"/>
      <c r="H44" s="16"/>
      <c r="I44" s="16"/>
      <c r="J44" s="16"/>
      <c r="K44" s="16"/>
      <c r="L44" s="16"/>
      <c r="M44" s="16"/>
      <c r="N44" s="16"/>
      <c r="O44" s="16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>
      <c r="A45" s="461">
        <v>6.01</v>
      </c>
      <c r="B45" s="28" t="s">
        <v>153</v>
      </c>
      <c r="C45" s="19" t="s">
        <v>26</v>
      </c>
      <c r="D45" s="20">
        <v>149.44047999999998</v>
      </c>
      <c r="E45" s="21"/>
      <c r="F45" s="486"/>
      <c r="G45" s="51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>
      <c r="A46" s="461">
        <v>6.02</v>
      </c>
      <c r="B46" s="28" t="s">
        <v>81</v>
      </c>
      <c r="C46" s="19" t="s">
        <v>26</v>
      </c>
      <c r="D46" s="20">
        <v>298.88095999999996</v>
      </c>
      <c r="E46" s="21"/>
      <c r="F46" s="486"/>
      <c r="G46" s="5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>
      <c r="A47" s="461">
        <v>6.0299999999999994</v>
      </c>
      <c r="B47" s="28" t="s">
        <v>191</v>
      </c>
      <c r="C47" s="19" t="s">
        <v>26</v>
      </c>
      <c r="D47" s="20">
        <v>25.799999999999997</v>
      </c>
      <c r="E47" s="21"/>
      <c r="F47" s="486"/>
      <c r="G47" s="5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>
      <c r="A48" s="567" t="s">
        <v>41</v>
      </c>
      <c r="B48" s="557"/>
      <c r="C48" s="557"/>
      <c r="D48" s="557"/>
      <c r="E48" s="559"/>
      <c r="F48" s="485"/>
      <c r="G48" s="5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" customHeight="1">
      <c r="A49" s="462">
        <v>7</v>
      </c>
      <c r="B49" s="570" t="s">
        <v>86</v>
      </c>
      <c r="C49" s="557"/>
      <c r="D49" s="557"/>
      <c r="E49" s="557"/>
      <c r="F49" s="558"/>
      <c r="G49" s="52"/>
      <c r="H49" s="16"/>
      <c r="I49" s="16"/>
      <c r="J49" s="16"/>
      <c r="K49" s="16"/>
      <c r="L49" s="16"/>
      <c r="M49" s="16"/>
      <c r="N49" s="16"/>
      <c r="O49" s="16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63.75" customHeight="1">
      <c r="A50" s="461">
        <v>7.01</v>
      </c>
      <c r="B50" s="18" t="s">
        <v>192</v>
      </c>
      <c r="C50" s="19" t="s">
        <v>21</v>
      </c>
      <c r="D50" s="20">
        <v>3</v>
      </c>
      <c r="E50" s="21"/>
      <c r="F50" s="486"/>
      <c r="G50" s="51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4">
      <c r="A51" s="461">
        <v>7.02</v>
      </c>
      <c r="B51" s="18" t="s">
        <v>90</v>
      </c>
      <c r="C51" s="19" t="s">
        <v>28</v>
      </c>
      <c r="D51" s="20">
        <v>30</v>
      </c>
      <c r="E51" s="21"/>
      <c r="F51" s="486"/>
      <c r="G51" s="51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>
      <c r="A52" s="461">
        <v>7.0299999999999994</v>
      </c>
      <c r="B52" s="18" t="s">
        <v>93</v>
      </c>
      <c r="C52" s="19" t="s">
        <v>21</v>
      </c>
      <c r="D52" s="20">
        <v>1</v>
      </c>
      <c r="E52" s="21"/>
      <c r="F52" s="486"/>
      <c r="G52" s="51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4">
      <c r="A53" s="461">
        <v>7.0399999999999991</v>
      </c>
      <c r="B53" s="18" t="s">
        <v>94</v>
      </c>
      <c r="C53" s="19" t="s">
        <v>21</v>
      </c>
      <c r="D53" s="20">
        <v>1</v>
      </c>
      <c r="E53" s="21"/>
      <c r="F53" s="486"/>
      <c r="G53" s="51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>
      <c r="A54" s="567" t="s">
        <v>41</v>
      </c>
      <c r="B54" s="557"/>
      <c r="C54" s="557"/>
      <c r="D54" s="557"/>
      <c r="E54" s="559"/>
      <c r="F54" s="485"/>
      <c r="G54" s="51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" customHeight="1">
      <c r="A55" s="462">
        <v>8</v>
      </c>
      <c r="B55" s="570" t="s">
        <v>114</v>
      </c>
      <c r="C55" s="557"/>
      <c r="D55" s="557"/>
      <c r="E55" s="557"/>
      <c r="F55" s="558"/>
      <c r="G55" s="52"/>
      <c r="H55" s="16"/>
      <c r="I55" s="16"/>
      <c r="J55" s="16"/>
      <c r="K55" s="16"/>
      <c r="L55" s="16"/>
      <c r="M55" s="16"/>
      <c r="N55" s="16"/>
      <c r="O55" s="16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4">
      <c r="A56" s="461">
        <v>8.01</v>
      </c>
      <c r="B56" s="27" t="s">
        <v>193</v>
      </c>
      <c r="C56" s="19" t="s">
        <v>26</v>
      </c>
      <c r="D56" s="20">
        <v>150.27000000000001</v>
      </c>
      <c r="E56" s="47"/>
      <c r="F56" s="486"/>
      <c r="G56" s="51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4">
      <c r="A57" s="461">
        <v>8.02</v>
      </c>
      <c r="B57" s="27" t="s">
        <v>163</v>
      </c>
      <c r="C57" s="19" t="s">
        <v>26</v>
      </c>
      <c r="D57" s="20">
        <v>150.27000000000001</v>
      </c>
      <c r="E57" s="47"/>
      <c r="F57" s="486"/>
      <c r="G57" s="51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>
      <c r="A58" s="567" t="s">
        <v>41</v>
      </c>
      <c r="B58" s="557"/>
      <c r="C58" s="557"/>
      <c r="D58" s="557"/>
      <c r="E58" s="559"/>
      <c r="F58" s="485"/>
      <c r="G58" s="51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" customHeight="1">
      <c r="A59" s="462">
        <v>9</v>
      </c>
      <c r="B59" s="570" t="s">
        <v>128</v>
      </c>
      <c r="C59" s="557"/>
      <c r="D59" s="557"/>
      <c r="E59" s="557"/>
      <c r="F59" s="558"/>
      <c r="G59" s="52"/>
      <c r="H59" s="16"/>
      <c r="I59" s="16"/>
      <c r="J59" s="16"/>
      <c r="K59" s="16"/>
      <c r="L59" s="16"/>
      <c r="M59" s="16"/>
      <c r="N59" s="16"/>
      <c r="O59" s="16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461">
        <v>9.01</v>
      </c>
      <c r="B60" s="449" t="s">
        <v>133</v>
      </c>
      <c r="C60" s="450" t="s">
        <v>26</v>
      </c>
      <c r="D60" s="58">
        <v>189.80</v>
      </c>
      <c r="E60" s="451"/>
      <c r="F60" s="486"/>
      <c r="G60" s="51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4">
      <c r="A61" s="463">
        <v>9.02</v>
      </c>
      <c r="B61" s="452" t="s">
        <v>136</v>
      </c>
      <c r="C61" s="453" t="s">
        <v>26</v>
      </c>
      <c r="D61" s="454">
        <v>947.20</v>
      </c>
      <c r="E61" s="455"/>
      <c r="F61" s="552"/>
      <c r="G61" s="51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4">
      <c r="A62" s="463">
        <v>9.0299999999999994</v>
      </c>
      <c r="B62" s="452" t="s">
        <v>166</v>
      </c>
      <c r="C62" s="453" t="s">
        <v>33</v>
      </c>
      <c r="D62" s="454">
        <v>189.80</v>
      </c>
      <c r="E62" s="455"/>
      <c r="F62" s="552"/>
      <c r="G62" s="51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>
      <c r="A63" s="567" t="s">
        <v>41</v>
      </c>
      <c r="B63" s="620"/>
      <c r="C63" s="620"/>
      <c r="D63" s="620"/>
      <c r="E63" s="621"/>
      <c r="F63" s="485"/>
      <c r="G63" s="51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>
      <c r="A64" s="599" t="s">
        <v>137</v>
      </c>
      <c r="B64" s="557"/>
      <c r="C64" s="557"/>
      <c r="D64" s="559"/>
      <c r="E64" s="31"/>
      <c r="F64" s="498"/>
      <c r="G64" s="51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6.5" customHeight="1">
      <c r="A65" s="560" t="s">
        <v>138</v>
      </c>
      <c r="B65" s="557"/>
      <c r="C65" s="557"/>
      <c r="D65" s="559"/>
      <c r="E65" s="33"/>
      <c r="F65" s="499"/>
      <c r="G65" s="51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6.5" customHeight="1">
      <c r="A66" s="560" t="s">
        <v>139</v>
      </c>
      <c r="B66" s="557"/>
      <c r="C66" s="557"/>
      <c r="D66" s="559"/>
      <c r="E66" s="33"/>
      <c r="F66" s="499"/>
      <c r="G66" s="51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6.5" customHeight="1">
      <c r="A67" s="560" t="s">
        <v>140</v>
      </c>
      <c r="B67" s="557"/>
      <c r="C67" s="557"/>
      <c r="D67" s="559"/>
      <c r="E67" s="32"/>
      <c r="F67" s="499"/>
      <c r="G67" s="51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6.5" customHeight="1">
      <c r="A68" s="560" t="s">
        <v>141</v>
      </c>
      <c r="B68" s="557"/>
      <c r="C68" s="557"/>
      <c r="D68" s="559"/>
      <c r="E68" s="13"/>
      <c r="F68" s="499"/>
      <c r="G68" s="51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thickBot="1">
      <c r="A69" s="563" t="s">
        <v>12</v>
      </c>
      <c r="B69" s="618"/>
      <c r="C69" s="618"/>
      <c r="D69" s="619"/>
      <c r="E69" s="34"/>
      <c r="F69" s="500"/>
      <c r="G69" s="51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6.5" customHeight="1">
      <c r="A70" s="501"/>
      <c r="B70" s="502"/>
      <c r="C70" s="503"/>
      <c r="D70" s="504"/>
      <c r="E70" s="505"/>
      <c r="F70" s="506"/>
      <c r="G70" s="51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6.5" customHeight="1">
      <c r="A71" s="501"/>
      <c r="B71" s="532"/>
      <c r="C71" s="503"/>
      <c r="D71" s="504"/>
      <c r="E71" s="504"/>
      <c r="F71" s="533"/>
      <c r="G71" s="51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>
      <c r="A72" s="501"/>
      <c r="B72" s="534"/>
      <c r="C72" s="532"/>
      <c r="D72" s="535"/>
      <c r="E72" s="535"/>
      <c r="F72" s="536"/>
      <c r="G72" s="5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6.5" customHeight="1">
      <c r="A73" s="579"/>
      <c r="B73" s="580"/>
      <c r="C73" s="503"/>
      <c r="D73" s="504"/>
      <c r="E73" s="504"/>
      <c r="F73" s="506"/>
      <c r="G73" s="5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6.5" customHeight="1">
      <c r="A74" s="510"/>
      <c r="B74" s="511"/>
      <c r="C74" s="503"/>
      <c r="D74" s="504"/>
      <c r="E74" s="504"/>
      <c r="F74" s="506"/>
      <c r="G74" s="5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6.5" customHeight="1">
      <c r="A75" s="510"/>
      <c r="B75" s="512"/>
      <c r="C75" s="503"/>
      <c r="D75" s="504"/>
      <c r="E75" s="504"/>
      <c r="F75" s="506"/>
      <c r="G75" s="51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510"/>
      <c r="B76" s="513"/>
      <c r="C76" s="507"/>
      <c r="D76" s="507"/>
      <c r="E76" s="537"/>
      <c r="F76" s="541"/>
      <c r="G76" s="51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thickBot="1">
      <c r="A77" s="514"/>
      <c r="B77" s="515"/>
      <c r="C77" s="516"/>
      <c r="D77" s="516"/>
      <c r="E77" s="517"/>
      <c r="F77" s="542"/>
      <c r="G77" s="51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549"/>
      <c r="B78" s="549"/>
      <c r="C78" s="507"/>
      <c r="D78" s="507"/>
      <c r="E78" s="537"/>
      <c r="F78" s="550"/>
      <c r="G78" s="51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548"/>
      <c r="B79" s="534"/>
      <c r="C79" s="507"/>
      <c r="D79" s="507"/>
      <c r="E79" s="537"/>
      <c r="F79" s="551"/>
      <c r="G79" s="51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548"/>
      <c r="B80" s="534"/>
      <c r="C80" s="507"/>
      <c r="D80" s="507"/>
      <c r="E80" s="537"/>
      <c r="F80" s="551"/>
      <c r="G80" s="51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548"/>
      <c r="B81" s="534"/>
      <c r="C81" s="507"/>
      <c r="D81" s="507"/>
      <c r="E81" s="537"/>
      <c r="F81" s="551"/>
      <c r="G81" s="51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548"/>
      <c r="B82" s="534"/>
      <c r="C82" s="507"/>
      <c r="D82" s="507"/>
      <c r="E82" s="537"/>
      <c r="F82" s="551"/>
      <c r="G82" s="51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36"/>
      <c r="B83" s="15"/>
      <c r="C83" s="35"/>
      <c r="D83" s="35"/>
      <c r="E83" s="37"/>
      <c r="F83" s="40"/>
      <c r="G83" s="51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36"/>
      <c r="B84" s="15"/>
      <c r="C84" s="35"/>
      <c r="D84" s="35"/>
      <c r="E84" s="37"/>
      <c r="F84" s="40"/>
      <c r="G84" s="51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36"/>
      <c r="B85" s="15"/>
      <c r="C85" s="35"/>
      <c r="D85" s="35"/>
      <c r="E85" s="41"/>
      <c r="F85" s="42"/>
      <c r="G85" s="51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36"/>
      <c r="B86" s="15"/>
      <c r="C86" s="35"/>
      <c r="D86" s="35"/>
      <c r="E86" s="43"/>
      <c r="F86" s="42"/>
      <c r="G86" s="51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36"/>
      <c r="B87" s="15"/>
      <c r="C87" s="35"/>
      <c r="D87" s="35"/>
      <c r="E87" s="44"/>
      <c r="F87" s="42"/>
      <c r="G87" s="51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36"/>
      <c r="B88" s="15"/>
      <c r="C88" s="35"/>
      <c r="D88" s="35"/>
      <c r="E88" s="37"/>
      <c r="F88" s="40"/>
      <c r="G88" s="51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36"/>
      <c r="B89" s="15"/>
      <c r="C89" s="35"/>
      <c r="D89" s="35"/>
      <c r="E89" s="37"/>
      <c r="F89" s="40"/>
      <c r="G89" s="51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36"/>
      <c r="B90" s="15"/>
      <c r="C90" s="35"/>
      <c r="D90" s="35"/>
      <c r="E90" s="37"/>
      <c r="F90" s="40"/>
      <c r="G90" s="51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36"/>
      <c r="B91" s="15"/>
      <c r="C91" s="35"/>
      <c r="D91" s="35"/>
      <c r="E91" s="37"/>
      <c r="F91" s="40"/>
      <c r="G91" s="51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36"/>
      <c r="B92" s="15"/>
      <c r="C92" s="35"/>
      <c r="D92" s="35"/>
      <c r="E92" s="37"/>
      <c r="F92" s="40"/>
      <c r="G92" s="51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36"/>
      <c r="B93" s="15"/>
      <c r="C93" s="35"/>
      <c r="D93" s="35"/>
      <c r="E93" s="37"/>
      <c r="F93" s="40"/>
      <c r="G93" s="51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36"/>
      <c r="B94" s="15"/>
      <c r="C94" s="35"/>
      <c r="D94" s="35"/>
      <c r="E94" s="37"/>
      <c r="F94" s="40"/>
      <c r="G94" s="51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36"/>
      <c r="B95" s="15"/>
      <c r="C95" s="35"/>
      <c r="D95" s="35"/>
      <c r="E95" s="37"/>
      <c r="F95" s="40"/>
      <c r="G95" s="51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36"/>
      <c r="B96" s="15"/>
      <c r="C96" s="35"/>
      <c r="D96" s="35"/>
      <c r="E96" s="37"/>
      <c r="F96" s="40"/>
      <c r="G96" s="51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36"/>
      <c r="B97" s="15"/>
      <c r="C97" s="35"/>
      <c r="D97" s="35"/>
      <c r="E97" s="37"/>
      <c r="F97" s="40"/>
      <c r="G97" s="51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36"/>
      <c r="B98" s="15"/>
      <c r="C98" s="35"/>
      <c r="D98" s="35"/>
      <c r="E98" s="37"/>
      <c r="F98" s="40"/>
      <c r="G98" s="51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36"/>
      <c r="B99" s="15"/>
      <c r="C99" s="35"/>
      <c r="D99" s="35"/>
      <c r="E99" s="37"/>
      <c r="F99" s="40"/>
      <c r="G99" s="51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36"/>
      <c r="B100" s="15"/>
      <c r="C100" s="35"/>
      <c r="D100" s="35"/>
      <c r="E100" s="37"/>
      <c r="F100" s="40"/>
      <c r="G100" s="51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36"/>
      <c r="B101" s="15"/>
      <c r="C101" s="35"/>
      <c r="D101" s="35"/>
      <c r="E101" s="37"/>
      <c r="F101" s="40"/>
      <c r="G101" s="51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36"/>
      <c r="B102" s="15"/>
      <c r="C102" s="35"/>
      <c r="D102" s="35"/>
      <c r="E102" s="37"/>
      <c r="F102" s="40"/>
      <c r="G102" s="51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36"/>
      <c r="B103" s="15"/>
      <c r="C103" s="35"/>
      <c r="D103" s="35"/>
      <c r="E103" s="37"/>
      <c r="F103" s="40"/>
      <c r="G103" s="51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36"/>
      <c r="B104" s="15"/>
      <c r="C104" s="35"/>
      <c r="D104" s="35"/>
      <c r="E104" s="37"/>
      <c r="F104" s="40"/>
      <c r="G104" s="51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36"/>
      <c r="B105" s="15"/>
      <c r="C105" s="35"/>
      <c r="D105" s="35"/>
      <c r="E105" s="37"/>
      <c r="F105" s="40"/>
      <c r="G105" s="51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36"/>
      <c r="B106" s="15"/>
      <c r="C106" s="35"/>
      <c r="D106" s="35"/>
      <c r="E106" s="37"/>
      <c r="F106" s="40"/>
      <c r="G106" s="51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36"/>
      <c r="B107" s="15"/>
      <c r="C107" s="35"/>
      <c r="D107" s="35"/>
      <c r="E107" s="37"/>
      <c r="F107" s="40"/>
      <c r="G107" s="51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36"/>
      <c r="B108" s="15"/>
      <c r="C108" s="35"/>
      <c r="D108" s="35"/>
      <c r="E108" s="37"/>
      <c r="F108" s="40"/>
      <c r="G108" s="51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36"/>
      <c r="B109" s="15"/>
      <c r="C109" s="35"/>
      <c r="D109" s="35"/>
      <c r="E109" s="37"/>
      <c r="F109" s="40"/>
      <c r="G109" s="51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36"/>
      <c r="B110" s="15"/>
      <c r="C110" s="35"/>
      <c r="D110" s="35"/>
      <c r="E110" s="37"/>
      <c r="F110" s="40"/>
      <c r="G110" s="51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36"/>
      <c r="B111" s="15"/>
      <c r="C111" s="35"/>
      <c r="D111" s="35"/>
      <c r="E111" s="37"/>
      <c r="F111" s="40"/>
      <c r="G111" s="51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36"/>
      <c r="B112" s="15"/>
      <c r="C112" s="35"/>
      <c r="D112" s="35"/>
      <c r="E112" s="37"/>
      <c r="F112" s="40"/>
      <c r="G112" s="51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36"/>
      <c r="B113" s="15"/>
      <c r="C113" s="35"/>
      <c r="D113" s="35"/>
      <c r="E113" s="37"/>
      <c r="F113" s="40"/>
      <c r="G113" s="51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36"/>
      <c r="B114" s="15"/>
      <c r="C114" s="35"/>
      <c r="D114" s="35"/>
      <c r="E114" s="37"/>
      <c r="F114" s="40"/>
      <c r="G114" s="51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36"/>
      <c r="B115" s="15"/>
      <c r="C115" s="35"/>
      <c r="D115" s="35"/>
      <c r="E115" s="37"/>
      <c r="F115" s="40"/>
      <c r="G115" s="51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36"/>
      <c r="B116" s="15"/>
      <c r="C116" s="35"/>
      <c r="D116" s="35"/>
      <c r="E116" s="37"/>
      <c r="F116" s="40"/>
      <c r="G116" s="51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36"/>
      <c r="B117" s="15"/>
      <c r="C117" s="35"/>
      <c r="D117" s="35"/>
      <c r="E117" s="37"/>
      <c r="F117" s="40"/>
      <c r="G117" s="51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36"/>
      <c r="B118" s="15"/>
      <c r="C118" s="35"/>
      <c r="D118" s="35"/>
      <c r="E118" s="37"/>
      <c r="F118" s="40"/>
      <c r="G118" s="51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36"/>
      <c r="B119" s="15"/>
      <c r="C119" s="35"/>
      <c r="D119" s="35"/>
      <c r="E119" s="37"/>
      <c r="F119" s="40"/>
      <c r="G119" s="51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36"/>
      <c r="B120" s="15"/>
      <c r="C120" s="35"/>
      <c r="D120" s="35"/>
      <c r="E120" s="37"/>
      <c r="F120" s="40"/>
      <c r="G120" s="51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36"/>
      <c r="B121" s="15"/>
      <c r="C121" s="35"/>
      <c r="D121" s="35"/>
      <c r="E121" s="37"/>
      <c r="F121" s="40"/>
      <c r="G121" s="51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36"/>
      <c r="B122" s="15"/>
      <c r="C122" s="35"/>
      <c r="D122" s="35"/>
      <c r="E122" s="37"/>
      <c r="F122" s="40"/>
      <c r="G122" s="51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36"/>
      <c r="B123" s="15"/>
      <c r="C123" s="35"/>
      <c r="D123" s="35"/>
      <c r="E123" s="37"/>
      <c r="F123" s="40"/>
      <c r="G123" s="51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36"/>
      <c r="B124" s="15"/>
      <c r="C124" s="35"/>
      <c r="D124" s="35"/>
      <c r="E124" s="37"/>
      <c r="F124" s="40"/>
      <c r="G124" s="51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36"/>
      <c r="B125" s="15"/>
      <c r="C125" s="35"/>
      <c r="D125" s="35"/>
      <c r="E125" s="37"/>
      <c r="F125" s="40"/>
      <c r="G125" s="51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36"/>
      <c r="B126" s="15"/>
      <c r="C126" s="35"/>
      <c r="D126" s="35"/>
      <c r="E126" s="37"/>
      <c r="F126" s="40"/>
      <c r="G126" s="51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36"/>
      <c r="B127" s="15"/>
      <c r="C127" s="35"/>
      <c r="D127" s="35"/>
      <c r="E127" s="37"/>
      <c r="F127" s="40"/>
      <c r="G127" s="51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36"/>
      <c r="B128" s="15"/>
      <c r="C128" s="35"/>
      <c r="D128" s="35"/>
      <c r="E128" s="37"/>
      <c r="F128" s="40"/>
      <c r="G128" s="51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36"/>
      <c r="B129" s="15"/>
      <c r="C129" s="35"/>
      <c r="D129" s="35"/>
      <c r="E129" s="37"/>
      <c r="F129" s="40"/>
      <c r="G129" s="51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36"/>
      <c r="B130" s="15"/>
      <c r="C130" s="35"/>
      <c r="D130" s="35"/>
      <c r="E130" s="37"/>
      <c r="F130" s="40"/>
      <c r="G130" s="51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36"/>
      <c r="B131" s="15"/>
      <c r="C131" s="35"/>
      <c r="D131" s="35"/>
      <c r="E131" s="37"/>
      <c r="F131" s="40"/>
      <c r="G131" s="51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36"/>
      <c r="B132" s="15"/>
      <c r="C132" s="35"/>
      <c r="D132" s="35"/>
      <c r="E132" s="37"/>
      <c r="F132" s="40"/>
      <c r="G132" s="51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36"/>
      <c r="B133" s="15"/>
      <c r="C133" s="35"/>
      <c r="D133" s="35"/>
      <c r="E133" s="37"/>
      <c r="F133" s="40"/>
      <c r="G133" s="51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36"/>
      <c r="B134" s="15"/>
      <c r="C134" s="35"/>
      <c r="D134" s="35"/>
      <c r="E134" s="37"/>
      <c r="F134" s="40"/>
      <c r="G134" s="51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36"/>
      <c r="B135" s="15"/>
      <c r="C135" s="35"/>
      <c r="D135" s="35"/>
      <c r="E135" s="37"/>
      <c r="F135" s="40"/>
      <c r="G135" s="51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36"/>
      <c r="B136" s="15"/>
      <c r="C136" s="35"/>
      <c r="D136" s="35"/>
      <c r="E136" s="37"/>
      <c r="F136" s="40"/>
      <c r="G136" s="51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36"/>
      <c r="B137" s="15"/>
      <c r="C137" s="35"/>
      <c r="D137" s="35"/>
      <c r="E137" s="37"/>
      <c r="F137" s="40"/>
      <c r="G137" s="51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36"/>
      <c r="B138" s="15"/>
      <c r="C138" s="35"/>
      <c r="D138" s="35"/>
      <c r="E138" s="37"/>
      <c r="F138" s="40"/>
      <c r="G138" s="51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36"/>
      <c r="B139" s="15"/>
      <c r="C139" s="35"/>
      <c r="D139" s="35"/>
      <c r="E139" s="37"/>
      <c r="F139" s="40"/>
      <c r="G139" s="51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36"/>
      <c r="B140" s="15"/>
      <c r="C140" s="35"/>
      <c r="D140" s="35"/>
      <c r="E140" s="37"/>
      <c r="F140" s="40"/>
      <c r="G140" s="51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36"/>
      <c r="B141" s="15"/>
      <c r="C141" s="35"/>
      <c r="D141" s="35"/>
      <c r="E141" s="37"/>
      <c r="F141" s="40"/>
      <c r="G141" s="51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36"/>
      <c r="B142" s="15"/>
      <c r="C142" s="35"/>
      <c r="D142" s="35"/>
      <c r="E142" s="37"/>
      <c r="F142" s="40"/>
      <c r="G142" s="51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36"/>
      <c r="B143" s="15"/>
      <c r="C143" s="35"/>
      <c r="D143" s="35"/>
      <c r="E143" s="37"/>
      <c r="F143" s="40"/>
      <c r="G143" s="51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36"/>
      <c r="B144" s="15"/>
      <c r="C144" s="35"/>
      <c r="D144" s="35"/>
      <c r="E144" s="37"/>
      <c r="F144" s="40"/>
      <c r="G144" s="51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36"/>
      <c r="B145" s="15"/>
      <c r="C145" s="35"/>
      <c r="D145" s="35"/>
      <c r="E145" s="37"/>
      <c r="F145" s="40"/>
      <c r="G145" s="51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36"/>
      <c r="B146" s="15"/>
      <c r="C146" s="35"/>
      <c r="D146" s="35"/>
      <c r="E146" s="37"/>
      <c r="F146" s="40"/>
      <c r="G146" s="51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36"/>
      <c r="B147" s="15"/>
      <c r="C147" s="35"/>
      <c r="D147" s="35"/>
      <c r="E147" s="37"/>
      <c r="F147" s="40"/>
      <c r="G147" s="51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36"/>
      <c r="B148" s="15"/>
      <c r="C148" s="35"/>
      <c r="D148" s="35"/>
      <c r="E148" s="37"/>
      <c r="F148" s="40"/>
      <c r="G148" s="51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36"/>
      <c r="B149" s="15"/>
      <c r="C149" s="35"/>
      <c r="D149" s="35"/>
      <c r="E149" s="37"/>
      <c r="F149" s="40"/>
      <c r="G149" s="51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36"/>
      <c r="B150" s="15"/>
      <c r="C150" s="35"/>
      <c r="D150" s="35"/>
      <c r="E150" s="37"/>
      <c r="F150" s="40"/>
      <c r="G150" s="51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36"/>
      <c r="B151" s="15"/>
      <c r="C151" s="35"/>
      <c r="D151" s="35"/>
      <c r="E151" s="37"/>
      <c r="F151" s="40"/>
      <c r="G151" s="51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36"/>
      <c r="B152" s="15"/>
      <c r="C152" s="35"/>
      <c r="D152" s="35"/>
      <c r="E152" s="37"/>
      <c r="F152" s="40"/>
      <c r="G152" s="51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36"/>
      <c r="B153" s="15"/>
      <c r="C153" s="35"/>
      <c r="D153" s="35"/>
      <c r="E153" s="37"/>
      <c r="F153" s="40"/>
      <c r="G153" s="51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36"/>
      <c r="B154" s="15"/>
      <c r="C154" s="35"/>
      <c r="D154" s="35"/>
      <c r="E154" s="37"/>
      <c r="F154" s="40"/>
      <c r="G154" s="51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36"/>
      <c r="B155" s="15"/>
      <c r="C155" s="35"/>
      <c r="D155" s="35"/>
      <c r="E155" s="37"/>
      <c r="F155" s="40"/>
      <c r="G155" s="51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36"/>
      <c r="B156" s="15"/>
      <c r="C156" s="35"/>
      <c r="D156" s="35"/>
      <c r="E156" s="37"/>
      <c r="F156" s="40"/>
      <c r="G156" s="51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36"/>
      <c r="B157" s="15"/>
      <c r="C157" s="35"/>
      <c r="D157" s="35"/>
      <c r="E157" s="37"/>
      <c r="F157" s="40"/>
      <c r="G157" s="51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36"/>
      <c r="B158" s="15"/>
      <c r="C158" s="35"/>
      <c r="D158" s="35"/>
      <c r="E158" s="37"/>
      <c r="F158" s="40"/>
      <c r="G158" s="51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36"/>
      <c r="B159" s="15"/>
      <c r="C159" s="35"/>
      <c r="D159" s="35"/>
      <c r="E159" s="37"/>
      <c r="F159" s="40"/>
      <c r="G159" s="51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36"/>
      <c r="B160" s="15"/>
      <c r="C160" s="35"/>
      <c r="D160" s="35"/>
      <c r="E160" s="37"/>
      <c r="F160" s="40"/>
      <c r="G160" s="51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36"/>
      <c r="B161" s="15"/>
      <c r="C161" s="35"/>
      <c r="D161" s="35"/>
      <c r="E161" s="37"/>
      <c r="F161" s="40"/>
      <c r="G161" s="51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36"/>
      <c r="B162" s="15"/>
      <c r="C162" s="35"/>
      <c r="D162" s="35"/>
      <c r="E162" s="37"/>
      <c r="F162" s="40"/>
      <c r="G162" s="51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36"/>
      <c r="B163" s="15"/>
      <c r="C163" s="35"/>
      <c r="D163" s="35"/>
      <c r="E163" s="37"/>
      <c r="F163" s="40"/>
      <c r="G163" s="51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36"/>
      <c r="B164" s="15"/>
      <c r="C164" s="35"/>
      <c r="D164" s="35"/>
      <c r="E164" s="37"/>
      <c r="F164" s="40"/>
      <c r="G164" s="51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36"/>
      <c r="B165" s="15"/>
      <c r="C165" s="35"/>
      <c r="D165" s="35"/>
      <c r="E165" s="37"/>
      <c r="F165" s="40"/>
      <c r="G165" s="51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36"/>
      <c r="B166" s="15"/>
      <c r="C166" s="35"/>
      <c r="D166" s="35"/>
      <c r="E166" s="37"/>
      <c r="F166" s="40"/>
      <c r="G166" s="51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36"/>
      <c r="B167" s="15"/>
      <c r="C167" s="35"/>
      <c r="D167" s="35"/>
      <c r="E167" s="37"/>
      <c r="F167" s="40"/>
      <c r="G167" s="51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36"/>
      <c r="B168" s="15"/>
      <c r="C168" s="35"/>
      <c r="D168" s="35"/>
      <c r="E168" s="37"/>
      <c r="F168" s="40"/>
      <c r="G168" s="51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36"/>
      <c r="B169" s="15"/>
      <c r="C169" s="35"/>
      <c r="D169" s="35"/>
      <c r="E169" s="37"/>
      <c r="F169" s="40"/>
      <c r="G169" s="51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36"/>
      <c r="B170" s="15"/>
      <c r="C170" s="35"/>
      <c r="D170" s="35"/>
      <c r="E170" s="37"/>
      <c r="F170" s="40"/>
      <c r="G170" s="51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36"/>
      <c r="B171" s="15"/>
      <c r="C171" s="35"/>
      <c r="D171" s="35"/>
      <c r="E171" s="37"/>
      <c r="F171" s="40"/>
      <c r="G171" s="51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36"/>
      <c r="B172" s="15"/>
      <c r="C172" s="35"/>
      <c r="D172" s="35"/>
      <c r="E172" s="37"/>
      <c r="F172" s="40"/>
      <c r="G172" s="51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36"/>
      <c r="B173" s="15"/>
      <c r="C173" s="35"/>
      <c r="D173" s="35"/>
      <c r="E173" s="37"/>
      <c r="F173" s="40"/>
      <c r="G173" s="51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36"/>
      <c r="B174" s="15"/>
      <c r="C174" s="35"/>
      <c r="D174" s="35"/>
      <c r="E174" s="37"/>
      <c r="F174" s="40"/>
      <c r="G174" s="51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36"/>
      <c r="B175" s="15"/>
      <c r="C175" s="35"/>
      <c r="D175" s="35"/>
      <c r="E175" s="37"/>
      <c r="F175" s="40"/>
      <c r="G175" s="51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36"/>
      <c r="B176" s="15"/>
      <c r="C176" s="35"/>
      <c r="D176" s="35"/>
      <c r="E176" s="37"/>
      <c r="F176" s="40"/>
      <c r="G176" s="51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36"/>
      <c r="B177" s="15"/>
      <c r="C177" s="35"/>
      <c r="D177" s="35"/>
      <c r="E177" s="37"/>
      <c r="F177" s="40"/>
      <c r="G177" s="51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36"/>
      <c r="B178" s="15"/>
      <c r="C178" s="35"/>
      <c r="D178" s="35"/>
      <c r="E178" s="37"/>
      <c r="F178" s="40"/>
      <c r="G178" s="51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36"/>
      <c r="B179" s="15"/>
      <c r="C179" s="35"/>
      <c r="D179" s="35"/>
      <c r="E179" s="37"/>
      <c r="F179" s="40"/>
      <c r="G179" s="51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36"/>
      <c r="B180" s="15"/>
      <c r="C180" s="35"/>
      <c r="D180" s="35"/>
      <c r="E180" s="37"/>
      <c r="F180" s="40"/>
      <c r="G180" s="51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36"/>
      <c r="B181" s="15"/>
      <c r="C181" s="35"/>
      <c r="D181" s="35"/>
      <c r="E181" s="37"/>
      <c r="F181" s="40"/>
      <c r="G181" s="51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36"/>
      <c r="B182" s="15"/>
      <c r="C182" s="35"/>
      <c r="D182" s="35"/>
      <c r="E182" s="37"/>
      <c r="F182" s="40"/>
      <c r="G182" s="51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36"/>
      <c r="B183" s="15"/>
      <c r="C183" s="35"/>
      <c r="D183" s="35"/>
      <c r="E183" s="37"/>
      <c r="F183" s="40"/>
      <c r="G183" s="51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36"/>
      <c r="B184" s="15"/>
      <c r="C184" s="35"/>
      <c r="D184" s="35"/>
      <c r="E184" s="37"/>
      <c r="F184" s="40"/>
      <c r="G184" s="51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36"/>
      <c r="B185" s="15"/>
      <c r="C185" s="35"/>
      <c r="D185" s="35"/>
      <c r="E185" s="37"/>
      <c r="F185" s="40"/>
      <c r="G185" s="51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36"/>
      <c r="B186" s="15"/>
      <c r="C186" s="35"/>
      <c r="D186" s="35"/>
      <c r="E186" s="37"/>
      <c r="F186" s="40"/>
      <c r="G186" s="51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36"/>
      <c r="B187" s="15"/>
      <c r="C187" s="35"/>
      <c r="D187" s="35"/>
      <c r="E187" s="37"/>
      <c r="F187" s="40"/>
      <c r="G187" s="51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36"/>
      <c r="B188" s="15"/>
      <c r="C188" s="35"/>
      <c r="D188" s="35"/>
      <c r="E188" s="37"/>
      <c r="F188" s="40"/>
      <c r="G188" s="51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36"/>
      <c r="B189" s="15"/>
      <c r="C189" s="35"/>
      <c r="D189" s="35"/>
      <c r="E189" s="37"/>
      <c r="F189" s="40"/>
      <c r="G189" s="51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36"/>
      <c r="B190" s="15"/>
      <c r="C190" s="35"/>
      <c r="D190" s="35"/>
      <c r="E190" s="37"/>
      <c r="F190" s="40"/>
      <c r="G190" s="51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36"/>
      <c r="B191" s="15"/>
      <c r="C191" s="35"/>
      <c r="D191" s="35"/>
      <c r="E191" s="37"/>
      <c r="F191" s="40"/>
      <c r="G191" s="51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36"/>
      <c r="B192" s="15"/>
      <c r="C192" s="35"/>
      <c r="D192" s="35"/>
      <c r="E192" s="37"/>
      <c r="F192" s="40"/>
      <c r="G192" s="51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36"/>
      <c r="B193" s="15"/>
      <c r="C193" s="35"/>
      <c r="D193" s="35"/>
      <c r="E193" s="37"/>
      <c r="F193" s="40"/>
      <c r="G193" s="51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36"/>
      <c r="B194" s="15"/>
      <c r="C194" s="35"/>
      <c r="D194" s="35"/>
      <c r="E194" s="37"/>
      <c r="F194" s="40"/>
      <c r="G194" s="51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36"/>
      <c r="B195" s="15"/>
      <c r="C195" s="35"/>
      <c r="D195" s="35"/>
      <c r="E195" s="37"/>
      <c r="F195" s="40"/>
      <c r="G195" s="51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36"/>
      <c r="B196" s="15"/>
      <c r="C196" s="35"/>
      <c r="D196" s="35"/>
      <c r="E196" s="37"/>
      <c r="F196" s="40"/>
      <c r="G196" s="51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36"/>
      <c r="B197" s="15"/>
      <c r="C197" s="35"/>
      <c r="D197" s="35"/>
      <c r="E197" s="37"/>
      <c r="F197" s="40"/>
      <c r="G197" s="51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>
      <c r="A198" s="36"/>
      <c r="B198" s="15"/>
      <c r="C198" s="35"/>
      <c r="D198" s="35"/>
      <c r="E198" s="37"/>
      <c r="F198" s="40"/>
      <c r="G198" s="51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>
      <c r="A199" s="36"/>
      <c r="B199" s="15"/>
      <c r="C199" s="35"/>
      <c r="D199" s="35"/>
      <c r="E199" s="37"/>
      <c r="F199" s="40"/>
      <c r="G199" s="51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>
      <c r="A200" s="36"/>
      <c r="B200" s="15"/>
      <c r="C200" s="35"/>
      <c r="D200" s="35"/>
      <c r="E200" s="37"/>
      <c r="F200" s="40"/>
      <c r="G200" s="51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>
      <c r="A201" s="36"/>
      <c r="B201" s="15"/>
      <c r="C201" s="35"/>
      <c r="D201" s="35"/>
      <c r="E201" s="37"/>
      <c r="F201" s="40"/>
      <c r="G201" s="51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>
      <c r="A202" s="36"/>
      <c r="B202" s="15"/>
      <c r="C202" s="35"/>
      <c r="D202" s="35"/>
      <c r="E202" s="37"/>
      <c r="F202" s="40"/>
      <c r="G202" s="51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>
      <c r="A203" s="36"/>
      <c r="B203" s="15"/>
      <c r="C203" s="35"/>
      <c r="D203" s="35"/>
      <c r="E203" s="37"/>
      <c r="F203" s="40"/>
      <c r="G203" s="51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>
      <c r="A204" s="36"/>
      <c r="B204" s="15"/>
      <c r="C204" s="35"/>
      <c r="D204" s="35"/>
      <c r="E204" s="37"/>
      <c r="F204" s="40"/>
      <c r="G204" s="51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>
      <c r="A205" s="36"/>
      <c r="B205" s="15"/>
      <c r="C205" s="35"/>
      <c r="D205" s="35"/>
      <c r="E205" s="37"/>
      <c r="F205" s="40"/>
      <c r="G205" s="51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>
      <c r="A206" s="36"/>
      <c r="B206" s="15"/>
      <c r="C206" s="35"/>
      <c r="D206" s="35"/>
      <c r="E206" s="37"/>
      <c r="F206" s="40"/>
      <c r="G206" s="51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>
      <c r="A207" s="36"/>
      <c r="B207" s="15"/>
      <c r="C207" s="35"/>
      <c r="D207" s="35"/>
      <c r="E207" s="37"/>
      <c r="F207" s="40"/>
      <c r="G207" s="51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>
      <c r="A208" s="36"/>
      <c r="B208" s="15"/>
      <c r="C208" s="35"/>
      <c r="D208" s="35"/>
      <c r="E208" s="37"/>
      <c r="F208" s="40"/>
      <c r="G208" s="51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>
      <c r="A209" s="36"/>
      <c r="B209" s="15"/>
      <c r="C209" s="35"/>
      <c r="D209" s="35"/>
      <c r="E209" s="37"/>
      <c r="F209" s="40"/>
      <c r="G209" s="51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>
      <c r="A210" s="36"/>
      <c r="B210" s="15"/>
      <c r="C210" s="35"/>
      <c r="D210" s="35"/>
      <c r="E210" s="37"/>
      <c r="F210" s="40"/>
      <c r="G210" s="51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>
      <c r="A211" s="36"/>
      <c r="B211" s="15"/>
      <c r="C211" s="35"/>
      <c r="D211" s="35"/>
      <c r="E211" s="37"/>
      <c r="F211" s="40"/>
      <c r="G211" s="51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>
      <c r="A212" s="36"/>
      <c r="B212" s="15"/>
      <c r="C212" s="35"/>
      <c r="D212" s="35"/>
      <c r="E212" s="37"/>
      <c r="F212" s="40"/>
      <c r="G212" s="51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>
      <c r="A213" s="36"/>
      <c r="B213" s="15"/>
      <c r="C213" s="35"/>
      <c r="D213" s="35"/>
      <c r="E213" s="37"/>
      <c r="F213" s="40"/>
      <c r="G213" s="51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>
      <c r="A214" s="36"/>
      <c r="B214" s="15"/>
      <c r="C214" s="35"/>
      <c r="D214" s="35"/>
      <c r="E214" s="37"/>
      <c r="F214" s="40"/>
      <c r="G214" s="51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>
      <c r="A215" s="36"/>
      <c r="B215" s="15"/>
      <c r="C215" s="35"/>
      <c r="D215" s="35"/>
      <c r="E215" s="37"/>
      <c r="F215" s="40"/>
      <c r="G215" s="51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>
      <c r="A216" s="36"/>
      <c r="B216" s="15"/>
      <c r="C216" s="35"/>
      <c r="D216" s="35"/>
      <c r="E216" s="37"/>
      <c r="F216" s="40"/>
      <c r="G216" s="51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>
      <c r="A217" s="36"/>
      <c r="B217" s="15"/>
      <c r="C217" s="35"/>
      <c r="D217" s="35"/>
      <c r="E217" s="37"/>
      <c r="F217" s="40"/>
      <c r="G217" s="51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>
      <c r="A218" s="36"/>
      <c r="B218" s="15"/>
      <c r="C218" s="35"/>
      <c r="D218" s="35"/>
      <c r="E218" s="37"/>
      <c r="F218" s="40"/>
      <c r="G218" s="51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>
      <c r="A219" s="36"/>
      <c r="B219" s="15"/>
      <c r="C219" s="35"/>
      <c r="D219" s="35"/>
      <c r="E219" s="37"/>
      <c r="F219" s="40"/>
      <c r="G219" s="51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>
      <c r="A220" s="36"/>
      <c r="B220" s="15"/>
      <c r="C220" s="35"/>
      <c r="D220" s="35"/>
      <c r="E220" s="37"/>
      <c r="F220" s="40"/>
      <c r="G220" s="51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>
      <c r="A221" s="36"/>
      <c r="B221" s="15"/>
      <c r="C221" s="35"/>
      <c r="D221" s="35"/>
      <c r="E221" s="37"/>
      <c r="F221" s="40"/>
      <c r="G221" s="51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>
      <c r="A222" s="36"/>
      <c r="B222" s="15"/>
      <c r="C222" s="35"/>
      <c r="D222" s="35"/>
      <c r="E222" s="37"/>
      <c r="F222" s="40"/>
      <c r="G222" s="51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>
      <c r="A223" s="36"/>
      <c r="B223" s="15"/>
      <c r="C223" s="35"/>
      <c r="D223" s="35"/>
      <c r="E223" s="37"/>
      <c r="F223" s="40"/>
      <c r="G223" s="51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>
      <c r="A224" s="36"/>
      <c r="B224" s="15"/>
      <c r="C224" s="35"/>
      <c r="D224" s="35"/>
      <c r="E224" s="37"/>
      <c r="F224" s="40"/>
      <c r="G224" s="51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>
      <c r="A225" s="36"/>
      <c r="B225" s="15"/>
      <c r="C225" s="35"/>
      <c r="D225" s="35"/>
      <c r="E225" s="37"/>
      <c r="F225" s="40"/>
      <c r="G225" s="51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>
      <c r="A226" s="36"/>
      <c r="B226" s="15"/>
      <c r="C226" s="35"/>
      <c r="D226" s="35"/>
      <c r="E226" s="37"/>
      <c r="F226" s="40"/>
      <c r="G226" s="51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>
      <c r="A227" s="36"/>
      <c r="B227" s="15"/>
      <c r="C227" s="35"/>
      <c r="D227" s="35"/>
      <c r="E227" s="37"/>
      <c r="F227" s="40"/>
      <c r="G227" s="51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>
      <c r="A228" s="36"/>
      <c r="B228" s="15"/>
      <c r="C228" s="35"/>
      <c r="D228" s="35"/>
      <c r="E228" s="37"/>
      <c r="F228" s="40"/>
      <c r="G228" s="51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>
      <c r="A229" s="36"/>
      <c r="B229" s="15"/>
      <c r="C229" s="35"/>
      <c r="D229" s="35"/>
      <c r="E229" s="37"/>
      <c r="F229" s="40"/>
      <c r="G229" s="51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>
      <c r="A230" s="36"/>
      <c r="B230" s="15"/>
      <c r="C230" s="35"/>
      <c r="D230" s="35"/>
      <c r="E230" s="37"/>
      <c r="F230" s="40"/>
      <c r="G230" s="51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>
      <c r="A231" s="36"/>
      <c r="B231" s="15"/>
      <c r="C231" s="35"/>
      <c r="D231" s="35"/>
      <c r="E231" s="37"/>
      <c r="F231" s="40"/>
      <c r="G231" s="51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>
      <c r="A232" s="36"/>
      <c r="B232" s="15"/>
      <c r="C232" s="35"/>
      <c r="D232" s="35"/>
      <c r="E232" s="37"/>
      <c r="F232" s="40"/>
      <c r="G232" s="51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>
      <c r="A233" s="36"/>
      <c r="B233" s="15"/>
      <c r="C233" s="35"/>
      <c r="D233" s="35"/>
      <c r="E233" s="37"/>
      <c r="F233" s="40"/>
      <c r="G233" s="51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>
      <c r="A234" s="36"/>
      <c r="B234" s="15"/>
      <c r="C234" s="35"/>
      <c r="D234" s="35"/>
      <c r="E234" s="37"/>
      <c r="F234" s="40"/>
      <c r="G234" s="51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>
      <c r="A235" s="36"/>
      <c r="B235" s="15"/>
      <c r="C235" s="35"/>
      <c r="D235" s="35"/>
      <c r="E235" s="37"/>
      <c r="F235" s="40"/>
      <c r="G235" s="51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>
      <c r="A236" s="36"/>
      <c r="B236" s="15"/>
      <c r="C236" s="35"/>
      <c r="D236" s="35"/>
      <c r="E236" s="37"/>
      <c r="F236" s="40"/>
      <c r="G236" s="51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>
      <c r="A237" s="36"/>
      <c r="B237" s="15"/>
      <c r="C237" s="35"/>
      <c r="D237" s="35"/>
      <c r="E237" s="37"/>
      <c r="F237" s="40"/>
      <c r="G237" s="51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>
      <c r="A238" s="36"/>
      <c r="B238" s="15"/>
      <c r="C238" s="35"/>
      <c r="D238" s="35"/>
      <c r="E238" s="37"/>
      <c r="F238" s="40"/>
      <c r="G238" s="51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>
      <c r="A239" s="36"/>
      <c r="B239" s="15"/>
      <c r="C239" s="35"/>
      <c r="D239" s="35"/>
      <c r="E239" s="37"/>
      <c r="F239" s="40"/>
      <c r="G239" s="51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>
      <c r="A240" s="36"/>
      <c r="B240" s="15"/>
      <c r="C240" s="35"/>
      <c r="D240" s="35"/>
      <c r="E240" s="37"/>
      <c r="F240" s="40"/>
      <c r="G240" s="51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>
      <c r="A241" s="36"/>
      <c r="B241" s="15"/>
      <c r="C241" s="35"/>
      <c r="D241" s="35"/>
      <c r="E241" s="37"/>
      <c r="F241" s="40"/>
      <c r="G241" s="51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>
      <c r="A242" s="36"/>
      <c r="B242" s="15"/>
      <c r="C242" s="35"/>
      <c r="D242" s="35"/>
      <c r="E242" s="37"/>
      <c r="F242" s="40"/>
      <c r="G242" s="51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>
      <c r="A243" s="36"/>
      <c r="B243" s="15"/>
      <c r="C243" s="35"/>
      <c r="D243" s="35"/>
      <c r="E243" s="37"/>
      <c r="F243" s="40"/>
      <c r="G243" s="51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>
      <c r="A244" s="36"/>
      <c r="B244" s="15"/>
      <c r="C244" s="35"/>
      <c r="D244" s="35"/>
      <c r="E244" s="37"/>
      <c r="F244" s="40"/>
      <c r="G244" s="51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>
      <c r="A245" s="36"/>
      <c r="B245" s="15"/>
      <c r="C245" s="35"/>
      <c r="D245" s="35"/>
      <c r="E245" s="37"/>
      <c r="F245" s="40"/>
      <c r="G245" s="51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>
      <c r="A246" s="36"/>
      <c r="B246" s="15"/>
      <c r="C246" s="35"/>
      <c r="D246" s="35"/>
      <c r="E246" s="37"/>
      <c r="F246" s="40"/>
      <c r="G246" s="51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>
      <c r="A247" s="36"/>
      <c r="B247" s="15"/>
      <c r="C247" s="35"/>
      <c r="D247" s="35"/>
      <c r="E247" s="37"/>
      <c r="F247" s="40"/>
      <c r="G247" s="51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>
      <c r="A248" s="36"/>
      <c r="B248" s="15"/>
      <c r="C248" s="35"/>
      <c r="D248" s="35"/>
      <c r="E248" s="37"/>
      <c r="F248" s="40"/>
      <c r="G248" s="51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>
      <c r="A249" s="36"/>
      <c r="B249" s="15"/>
      <c r="C249" s="35"/>
      <c r="D249" s="35"/>
      <c r="E249" s="37"/>
      <c r="F249" s="40"/>
      <c r="G249" s="51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>
      <c r="A250" s="36"/>
      <c r="B250" s="15"/>
      <c r="C250" s="35"/>
      <c r="D250" s="35"/>
      <c r="E250" s="37"/>
      <c r="F250" s="40"/>
      <c r="G250" s="51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>
      <c r="A251" s="36"/>
      <c r="B251" s="15"/>
      <c r="C251" s="35"/>
      <c r="D251" s="35"/>
      <c r="E251" s="37"/>
      <c r="F251" s="40"/>
      <c r="G251" s="51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>
      <c r="A252" s="36"/>
      <c r="B252" s="15"/>
      <c r="C252" s="35"/>
      <c r="D252" s="35"/>
      <c r="E252" s="37"/>
      <c r="F252" s="40"/>
      <c r="G252" s="51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>
      <c r="A253" s="36"/>
      <c r="B253" s="15"/>
      <c r="C253" s="35"/>
      <c r="D253" s="35"/>
      <c r="E253" s="37"/>
      <c r="F253" s="40"/>
      <c r="G253" s="51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>
      <c r="A254" s="36"/>
      <c r="B254" s="15"/>
      <c r="C254" s="35"/>
      <c r="D254" s="35"/>
      <c r="E254" s="37"/>
      <c r="F254" s="40"/>
      <c r="G254" s="51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>
      <c r="A255" s="36"/>
      <c r="B255" s="15"/>
      <c r="C255" s="35"/>
      <c r="D255" s="35"/>
      <c r="E255" s="37"/>
      <c r="F255" s="40"/>
      <c r="G255" s="51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>
      <c r="A256" s="36"/>
      <c r="B256" s="15"/>
      <c r="C256" s="35"/>
      <c r="D256" s="35"/>
      <c r="E256" s="37"/>
      <c r="F256" s="40"/>
      <c r="G256" s="51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>
      <c r="A257" s="36"/>
      <c r="B257" s="15"/>
      <c r="C257" s="35"/>
      <c r="D257" s="35"/>
      <c r="E257" s="37"/>
      <c r="F257" s="40"/>
      <c r="G257" s="51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>
      <c r="A258" s="36"/>
      <c r="B258" s="15"/>
      <c r="C258" s="35"/>
      <c r="D258" s="35"/>
      <c r="E258" s="37"/>
      <c r="F258" s="40"/>
      <c r="G258" s="51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>
      <c r="A259" s="36"/>
      <c r="B259" s="15"/>
      <c r="C259" s="35"/>
      <c r="D259" s="35"/>
      <c r="E259" s="37"/>
      <c r="F259" s="40"/>
      <c r="G259" s="51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>
      <c r="A260" s="36"/>
      <c r="B260" s="15"/>
      <c r="C260" s="35"/>
      <c r="D260" s="35"/>
      <c r="E260" s="37"/>
      <c r="F260" s="40"/>
      <c r="G260" s="51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>
      <c r="A261" s="36"/>
      <c r="B261" s="15"/>
      <c r="C261" s="35"/>
      <c r="D261" s="35"/>
      <c r="E261" s="37"/>
      <c r="F261" s="40"/>
      <c r="G261" s="51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>
      <c r="A262" s="36"/>
      <c r="B262" s="15"/>
      <c r="C262" s="35"/>
      <c r="D262" s="35"/>
      <c r="E262" s="37"/>
      <c r="F262" s="40"/>
      <c r="G262" s="51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>
      <c r="A263" s="36"/>
      <c r="B263" s="15"/>
      <c r="C263" s="35"/>
      <c r="D263" s="35"/>
      <c r="E263" s="37"/>
      <c r="F263" s="40"/>
      <c r="G263" s="51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>
      <c r="A264" s="36"/>
      <c r="B264" s="15"/>
      <c r="C264" s="35"/>
      <c r="D264" s="35"/>
      <c r="E264" s="37"/>
      <c r="F264" s="40"/>
      <c r="G264" s="51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>
      <c r="A265" s="36"/>
      <c r="B265" s="15"/>
      <c r="C265" s="35"/>
      <c r="D265" s="35"/>
      <c r="E265" s="37"/>
      <c r="F265" s="40"/>
      <c r="G265" s="51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>
      <c r="A266" s="36"/>
      <c r="B266" s="15"/>
      <c r="C266" s="35"/>
      <c r="D266" s="35"/>
      <c r="E266" s="37"/>
      <c r="F266" s="40"/>
      <c r="G266" s="51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>
      <c r="A267" s="36"/>
      <c r="B267" s="15"/>
      <c r="C267" s="35"/>
      <c r="D267" s="35"/>
      <c r="E267" s="37"/>
      <c r="F267" s="40"/>
      <c r="G267" s="51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>
      <c r="A268" s="36"/>
      <c r="B268" s="15"/>
      <c r="C268" s="35"/>
      <c r="D268" s="35"/>
      <c r="E268" s="37"/>
      <c r="F268" s="40"/>
      <c r="G268" s="51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thickBo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7">
    <mergeCell ref="A1:F1"/>
    <mergeCell ref="A2:F2"/>
    <mergeCell ref="A3:F3"/>
    <mergeCell ref="B5:F5"/>
    <mergeCell ref="A11:E11"/>
    <mergeCell ref="B12:F12"/>
    <mergeCell ref="A20:E20"/>
    <mergeCell ref="A33:E33"/>
    <mergeCell ref="B34:F34"/>
    <mergeCell ref="A39:E39"/>
    <mergeCell ref="B40:F40"/>
    <mergeCell ref="A43:E43"/>
    <mergeCell ref="B44:F44"/>
    <mergeCell ref="B49:F49"/>
    <mergeCell ref="A65:D65"/>
    <mergeCell ref="A48:E48"/>
    <mergeCell ref="A54:E54"/>
    <mergeCell ref="B55:F55"/>
    <mergeCell ref="A58:E58"/>
    <mergeCell ref="B59:F59"/>
    <mergeCell ref="A63:E63"/>
    <mergeCell ref="A64:D64"/>
    <mergeCell ref="A66:D66"/>
    <mergeCell ref="A67:D67"/>
    <mergeCell ref="A68:D68"/>
    <mergeCell ref="A69:D69"/>
    <mergeCell ref="A73:B73"/>
  </mergeCells>
  <printOptions horizontalCentered="1"/>
  <pageMargins left="0.31496062992126" right="0.31496062992126" top="0.31496062992126" bottom="0.31496062992126" header="0" footer="0"/>
  <pageSetup fitToHeight="0" orientation="portrait" paperSize="1" r:id="rId1"/>
  <rowBreaks count="2" manualBreakCount="2">
    <brk id="33" max="5" man="1"/>
    <brk id="77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267"/>
  <sheetViews>
    <sheetView workbookViewId="0" topLeftCell="A5"/>
  </sheetViews>
  <sheetFormatPr defaultColWidth="14.4442857142857" defaultRowHeight="15" customHeight="1"/>
  <cols>
    <col min="1" max="1" width="18.2857142857143" customWidth="1"/>
    <col min="2" max="2" width="44.7142857142857" customWidth="1"/>
    <col min="3" max="3" width="28.4285714285714" customWidth="1"/>
    <col min="4" max="4" width="8" customWidth="1"/>
    <col min="5" max="6" width="10.4285714285714" customWidth="1"/>
    <col min="7" max="7" width="9.71428571428571" customWidth="1"/>
    <col min="8" max="27" width="11.4285714285714" customWidth="1"/>
  </cols>
  <sheetData>
    <row r="1" spans="1:27" ht="14.25" customHeight="1" hidden="1">
      <c r="A1" s="630" t="e">
        <f>+'BLOQUE PRINCIPAL'!#REF!</f>
        <v>#REF!</v>
      </c>
      <c r="B1" s="631"/>
      <c r="C1" s="631"/>
      <c r="D1" s="631"/>
      <c r="E1" s="631"/>
      <c r="F1" s="631"/>
      <c r="G1" s="632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ht="9.75" customHeight="1" hidden="1">
      <c r="A2" s="633"/>
      <c r="B2" s="634"/>
      <c r="C2" s="634"/>
      <c r="D2" s="634"/>
      <c r="E2" s="634"/>
      <c r="F2" s="634"/>
      <c r="G2" s="635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ht="9.75" customHeight="1" hidden="1">
      <c r="A3" s="633"/>
      <c r="B3" s="634"/>
      <c r="C3" s="634"/>
      <c r="D3" s="634"/>
      <c r="E3" s="634"/>
      <c r="F3" s="634"/>
      <c r="G3" s="635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9.75" customHeight="1" hidden="1">
      <c r="A4" s="633"/>
      <c r="B4" s="634"/>
      <c r="C4" s="634"/>
      <c r="D4" s="634"/>
      <c r="E4" s="634"/>
      <c r="F4" s="634"/>
      <c r="G4" s="635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36.75" customHeight="1">
      <c r="A5" s="636"/>
      <c r="B5" s="637"/>
      <c r="C5" s="637"/>
      <c r="D5" s="637"/>
      <c r="E5" s="637"/>
      <c r="F5" s="637"/>
      <c r="G5" s="638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ht="15" customHeight="1">
      <c r="A6" s="639" t="str">
        <f>+'BLOQUE PRINCIPAL'!A1</f>
        <v>PRESUPUESTO DE OBRA</v>
      </c>
      <c r="B6" s="640"/>
      <c r="C6" s="640"/>
      <c r="D6" s="640"/>
      <c r="E6" s="640"/>
      <c r="F6" s="640"/>
      <c r="G6" s="64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7" ht="24.75" customHeight="1">
      <c r="A7" s="639" t="s">
        <v>201</v>
      </c>
      <c r="B7" s="640"/>
      <c r="C7" s="640"/>
      <c r="D7" s="640"/>
      <c r="E7" s="640"/>
      <c r="F7" s="640"/>
      <c r="G7" s="64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ht="7.5" customHeight="1">
      <c r="A8" s="62"/>
      <c r="B8" s="63"/>
      <c r="C8" s="63"/>
      <c r="D8" s="64"/>
      <c r="E8" s="63"/>
      <c r="F8" s="63"/>
      <c r="G8" s="65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1:27" ht="8.25" customHeight="1">
      <c r="A9" s="66"/>
      <c r="B9" s="66"/>
      <c r="C9" s="67"/>
      <c r="D9" s="68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7" ht="11.25" customHeight="1">
      <c r="A10" s="59"/>
      <c r="B10" s="59"/>
      <c r="C10" s="69"/>
      <c r="D10" s="70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11.25" customHeight="1">
      <c r="A11" s="71" t="s">
        <v>202</v>
      </c>
      <c r="B11" s="642" t="str">
        <f>'BLOQUE PRINCIPAL'!$B$4</f>
        <v>PRELIMINARES</v>
      </c>
      <c r="C11" s="629"/>
      <c r="D11" s="626"/>
      <c r="E11" s="643" t="s">
        <v>196</v>
      </c>
      <c r="F11" s="626"/>
      <c r="G11" s="72" t="e">
        <f>'BLOQUE PRINCIPAL'!#REF!</f>
        <v>#REF!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ht="11.25" customHeight="1">
      <c r="A12" s="73" t="s">
        <v>203</v>
      </c>
      <c r="B12" s="628" t="e">
        <f>'BLOQUE PRINCIPAL'!#REF!</f>
        <v>#REF!</v>
      </c>
      <c r="C12" s="629"/>
      <c r="D12" s="629"/>
      <c r="E12" s="629"/>
      <c r="F12" s="629"/>
      <c r="G12" s="626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ht="11.25" customHeight="1">
      <c r="A13" s="625" t="s">
        <v>204</v>
      </c>
      <c r="B13" s="629"/>
      <c r="C13" s="629"/>
      <c r="D13" s="629"/>
      <c r="E13" s="629"/>
      <c r="F13" s="629"/>
      <c r="G13" s="626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ht="11.25" customHeight="1">
      <c r="A14" s="625" t="s">
        <v>205</v>
      </c>
      <c r="B14" s="626"/>
      <c r="C14" s="74" t="s">
        <v>206</v>
      </c>
      <c r="D14" s="74" t="s">
        <v>207</v>
      </c>
      <c r="E14" s="74" t="s">
        <v>208</v>
      </c>
      <c r="F14" s="74" t="s">
        <v>209</v>
      </c>
      <c r="G14" s="74" t="s">
        <v>8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ht="11.25" customHeight="1">
      <c r="A15" s="627" t="s">
        <v>210</v>
      </c>
      <c r="B15" s="626"/>
      <c r="C15" s="75"/>
      <c r="D15" s="75"/>
      <c r="E15" s="75"/>
      <c r="F15" s="75">
        <v>1</v>
      </c>
      <c r="G15" s="76">
        <v>295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11.25" customHeight="1">
      <c r="A16" s="628"/>
      <c r="B16" s="626"/>
      <c r="C16" s="75"/>
      <c r="D16" s="75"/>
      <c r="E16" s="75"/>
      <c r="F16" s="75"/>
      <c r="G16" s="76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ht="11.25" customHeight="1">
      <c r="A17" s="625" t="s">
        <v>194</v>
      </c>
      <c r="B17" s="629"/>
      <c r="C17" s="629"/>
      <c r="D17" s="629"/>
      <c r="E17" s="629"/>
      <c r="F17" s="626"/>
      <c r="G17" s="77">
        <f>ROUND(SUM(G15:G16),2)</f>
        <v>295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ht="11.25" customHeight="1">
      <c r="A18" s="59"/>
      <c r="B18" s="59"/>
      <c r="C18" s="69"/>
      <c r="D18" s="70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ht="11.25" customHeight="1">
      <c r="A19" s="59"/>
      <c r="B19" s="59"/>
      <c r="C19" s="69"/>
      <c r="D19" s="70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 ht="11.25" customHeight="1">
      <c r="A20" s="59"/>
      <c r="B20" s="59"/>
      <c r="C20" s="69"/>
      <c r="D20" s="70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1:27" ht="11.25" customHeight="1">
      <c r="A21" s="59"/>
      <c r="B21" s="59"/>
      <c r="C21" s="69"/>
      <c r="D21" s="70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ht="11.25" customHeight="1">
      <c r="A22" s="59"/>
      <c r="B22" s="59"/>
      <c r="C22" s="69"/>
      <c r="D22" s="70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ht="11.25" customHeight="1">
      <c r="A23" s="59"/>
      <c r="B23" s="59"/>
      <c r="C23" s="69"/>
      <c r="D23" s="7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ht="11.25" customHeight="1">
      <c r="A24" s="59"/>
      <c r="B24" s="59"/>
      <c r="C24" s="69"/>
      <c r="D24" s="7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ht="11.25" customHeight="1">
      <c r="A25" s="59"/>
      <c r="B25" s="59"/>
      <c r="C25" s="69"/>
      <c r="D25" s="7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ht="11.25" customHeight="1">
      <c r="A26" s="59"/>
      <c r="B26" s="59"/>
      <c r="C26" s="69"/>
      <c r="D26" s="7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ht="11.25" customHeight="1">
      <c r="A27" s="59"/>
      <c r="B27" s="59"/>
      <c r="C27" s="69"/>
      <c r="D27" s="7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ht="11.25" customHeight="1">
      <c r="A28" s="59"/>
      <c r="B28" s="59"/>
      <c r="C28" s="69"/>
      <c r="D28" s="7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ht="11.25" customHeight="1">
      <c r="A29" s="59"/>
      <c r="B29" s="59"/>
      <c r="C29" s="69"/>
      <c r="D29" s="7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1:27" ht="11.25" customHeight="1">
      <c r="A30" s="59"/>
      <c r="B30" s="59"/>
      <c r="C30" s="69"/>
      <c r="D30" s="7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1.25" customHeight="1">
      <c r="A31" s="59"/>
      <c r="B31" s="59"/>
      <c r="C31" s="69"/>
      <c r="D31" s="7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11.25" customHeight="1">
      <c r="A32" s="59"/>
      <c r="B32" s="59"/>
      <c r="C32" s="69"/>
      <c r="D32" s="7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pans="1:27" ht="11.25" customHeight="1">
      <c r="A33" s="59"/>
      <c r="B33" s="59"/>
      <c r="C33" s="69"/>
      <c r="D33" s="70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ht="11.25" customHeight="1">
      <c r="A34" s="59"/>
      <c r="B34" s="59"/>
      <c r="C34" s="69"/>
      <c r="D34" s="70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1:27" ht="11.25" customHeight="1">
      <c r="A35" s="59"/>
      <c r="B35" s="59"/>
      <c r="C35" s="69"/>
      <c r="D35" s="70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ht="11.25" customHeight="1">
      <c r="A36" s="59"/>
      <c r="B36" s="59"/>
      <c r="C36" s="69"/>
      <c r="D36" s="70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1:27" ht="11.25" customHeight="1">
      <c r="A37" s="59"/>
      <c r="B37" s="59"/>
      <c r="C37" s="69"/>
      <c r="D37" s="7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1:27" ht="11.25" customHeight="1">
      <c r="A38" s="59"/>
      <c r="B38" s="59"/>
      <c r="C38" s="69"/>
      <c r="D38" s="70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pans="1:27" ht="11.25" customHeight="1">
      <c r="A39" s="59"/>
      <c r="B39" s="59"/>
      <c r="C39" s="69"/>
      <c r="D39" s="70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 spans="1:27" ht="11.25" customHeight="1">
      <c r="A40" s="59"/>
      <c r="B40" s="59"/>
      <c r="C40" s="69"/>
      <c r="D40" s="70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1:27" ht="11.25" customHeight="1">
      <c r="A41" s="59"/>
      <c r="B41" s="59"/>
      <c r="C41" s="69"/>
      <c r="D41" s="70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1:27" ht="11.25" customHeight="1">
      <c r="A42" s="59"/>
      <c r="B42" s="59"/>
      <c r="C42" s="69"/>
      <c r="D42" s="70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1:27" ht="11.25" customHeight="1">
      <c r="A43" s="59"/>
      <c r="B43" s="59"/>
      <c r="C43" s="69"/>
      <c r="D43" s="70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1:27" ht="11.25" customHeight="1">
      <c r="A44" s="59"/>
      <c r="B44" s="59"/>
      <c r="C44" s="69"/>
      <c r="D44" s="70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1:27" ht="11.25" customHeight="1">
      <c r="A45" s="59"/>
      <c r="B45" s="59"/>
      <c r="C45" s="69"/>
      <c r="D45" s="70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pans="1:27" ht="11.25" customHeight="1">
      <c r="A46" s="59"/>
      <c r="B46" s="59"/>
      <c r="C46" s="69"/>
      <c r="D46" s="70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pans="1:27" ht="11.25" customHeight="1">
      <c r="A47" s="59"/>
      <c r="B47" s="59"/>
      <c r="C47" s="69"/>
      <c r="D47" s="70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</row>
    <row r="48" spans="1:27" ht="11.25" customHeight="1">
      <c r="A48" s="59"/>
      <c r="B48" s="59"/>
      <c r="C48" s="69"/>
      <c r="D48" s="70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</row>
    <row r="49" spans="1:27" ht="11.25" customHeight="1">
      <c r="A49" s="59"/>
      <c r="B49" s="59"/>
      <c r="C49" s="69"/>
      <c r="D49" s="7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</row>
    <row r="50" spans="1:27" ht="11.25" customHeight="1">
      <c r="A50" s="59"/>
      <c r="B50" s="59"/>
      <c r="C50" s="69"/>
      <c r="D50" s="70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 spans="1:27" ht="11.25" customHeight="1">
      <c r="A51" s="59"/>
      <c r="B51" s="59"/>
      <c r="C51" s="69"/>
      <c r="D51" s="70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pans="1:27" ht="11.25" customHeight="1">
      <c r="A52" s="59"/>
      <c r="B52" s="59"/>
      <c r="C52" s="69"/>
      <c r="D52" s="70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1:27" ht="11.25" customHeight="1">
      <c r="A53" s="59"/>
      <c r="B53" s="59"/>
      <c r="C53" s="69"/>
      <c r="D53" s="70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1:27" ht="11.25" customHeight="1">
      <c r="A54" s="59"/>
      <c r="B54" s="59"/>
      <c r="C54" s="69"/>
      <c r="D54" s="70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1:27" ht="11.25" customHeight="1">
      <c r="A55" s="59"/>
      <c r="B55" s="59"/>
      <c r="C55" s="69"/>
      <c r="D55" s="70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 spans="1:27" ht="11.25" customHeight="1">
      <c r="A56" s="59"/>
      <c r="B56" s="59"/>
      <c r="C56" s="69"/>
      <c r="D56" s="70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pans="1:27" ht="11.25" customHeight="1">
      <c r="A57" s="59"/>
      <c r="B57" s="59"/>
      <c r="C57" s="69"/>
      <c r="D57" s="70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pans="1:27" ht="11.25" customHeight="1">
      <c r="A58" s="59"/>
      <c r="B58" s="59"/>
      <c r="C58" s="69"/>
      <c r="D58" s="70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pans="1:27" ht="11.25" customHeight="1">
      <c r="A59" s="59"/>
      <c r="B59" s="59"/>
      <c r="C59" s="69"/>
      <c r="D59" s="70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 spans="1:27" ht="11.25" customHeight="1">
      <c r="A60" s="59"/>
      <c r="B60" s="59"/>
      <c r="C60" s="69"/>
      <c r="D60" s="70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1:27" ht="11.25" customHeight="1">
      <c r="A61" s="59"/>
      <c r="B61" s="59"/>
      <c r="C61" s="69"/>
      <c r="D61" s="70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1:27" ht="11.25" customHeight="1">
      <c r="A62" s="59"/>
      <c r="B62" s="59"/>
      <c r="C62" s="69"/>
      <c r="D62" s="7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ht="11.25" customHeight="1">
      <c r="A63" s="59"/>
      <c r="B63" s="59"/>
      <c r="C63" s="69"/>
      <c r="D63" s="7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1:27" ht="11.25" customHeight="1">
      <c r="A64" s="59"/>
      <c r="B64" s="59"/>
      <c r="C64" s="69"/>
      <c r="D64" s="7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ht="11.25" customHeight="1">
      <c r="A65" s="59"/>
      <c r="B65" s="59"/>
      <c r="C65" s="69"/>
      <c r="D65" s="7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 spans="1:27" ht="11.25" customHeight="1">
      <c r="A66" s="78" t="s">
        <v>211</v>
      </c>
      <c r="B66" s="78"/>
      <c r="C66" s="68"/>
      <c r="D66" s="68"/>
      <c r="E66" s="79"/>
      <c r="F66" s="68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ht="11.25" customHeight="1">
      <c r="A67" s="69" t="s">
        <v>212</v>
      </c>
      <c r="B67" s="69"/>
      <c r="C67" s="68"/>
      <c r="D67" s="68"/>
      <c r="E67" s="79"/>
      <c r="F67" s="68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pans="1:27" ht="11.25" customHeight="1">
      <c r="A68" s="59"/>
      <c r="B68" s="59"/>
      <c r="C68" s="69"/>
      <c r="D68" s="7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pans="1:27" ht="11.25" customHeight="1">
      <c r="A69" s="59"/>
      <c r="B69" s="59"/>
      <c r="C69" s="69"/>
      <c r="D69" s="70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pans="1:27" ht="11.25" customHeight="1">
      <c r="A70" s="59"/>
      <c r="B70" s="59"/>
      <c r="C70" s="69"/>
      <c r="D70" s="70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1:27" ht="11.25" customHeight="1">
      <c r="A71" s="59"/>
      <c r="B71" s="59"/>
      <c r="C71" s="69"/>
      <c r="D71" s="70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1:27" ht="11.25" customHeight="1">
      <c r="A72" s="59"/>
      <c r="B72" s="59"/>
      <c r="C72" s="69"/>
      <c r="D72" s="70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1:27" ht="11.25" customHeight="1">
      <c r="A73" s="59"/>
      <c r="B73" s="59"/>
      <c r="C73" s="69"/>
      <c r="D73" s="70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1:27" ht="11.25" customHeight="1">
      <c r="A74" s="59"/>
      <c r="B74" s="59"/>
      <c r="C74" s="69"/>
      <c r="D74" s="70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1:27" ht="11.25" customHeight="1">
      <c r="A75" s="59"/>
      <c r="B75" s="59"/>
      <c r="C75" s="69"/>
      <c r="D75" s="70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1:27" ht="11.25" customHeight="1">
      <c r="A76" s="59"/>
      <c r="B76" s="59"/>
      <c r="C76" s="69"/>
      <c r="D76" s="70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pans="1:27" ht="11.25" customHeight="1">
      <c r="A77" s="59"/>
      <c r="B77" s="59"/>
      <c r="C77" s="69"/>
      <c r="D77" s="70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pans="1:27" ht="11.25" customHeight="1">
      <c r="A78" s="59"/>
      <c r="B78" s="59"/>
      <c r="C78" s="69"/>
      <c r="D78" s="70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1:27" ht="11.25" customHeight="1">
      <c r="A79" s="59"/>
      <c r="B79" s="59"/>
      <c r="C79" s="69"/>
      <c r="D79" s="70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1:27" ht="11.25" customHeight="1">
      <c r="A80" s="59"/>
      <c r="B80" s="59"/>
      <c r="C80" s="69"/>
      <c r="D80" s="70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1:27" ht="11.25" customHeight="1">
      <c r="A81" s="59"/>
      <c r="B81" s="59"/>
      <c r="C81" s="69"/>
      <c r="D81" s="70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pans="1:27" ht="11.25" customHeight="1">
      <c r="A82" s="59"/>
      <c r="B82" s="59"/>
      <c r="C82" s="69"/>
      <c r="D82" s="70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1:27" ht="11.25" customHeight="1">
      <c r="A83" s="59"/>
      <c r="B83" s="59"/>
      <c r="C83" s="69"/>
      <c r="D83" s="70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 spans="1:27" ht="11.25" customHeight="1">
      <c r="A84" s="59"/>
      <c r="B84" s="59"/>
      <c r="C84" s="69"/>
      <c r="D84" s="70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pans="1:27" ht="11.25" customHeight="1">
      <c r="A85" s="59"/>
      <c r="B85" s="59"/>
      <c r="C85" s="69"/>
      <c r="D85" s="70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pans="1:27" ht="11.25" customHeight="1">
      <c r="A86" s="59"/>
      <c r="B86" s="59"/>
      <c r="C86" s="69"/>
      <c r="D86" s="7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 spans="1:27" ht="11.25" customHeight="1">
      <c r="A87" s="59"/>
      <c r="B87" s="59"/>
      <c r="C87" s="69"/>
      <c r="D87" s="7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27" ht="11.25" customHeight="1">
      <c r="A88" s="59"/>
      <c r="B88" s="59"/>
      <c r="C88" s="69"/>
      <c r="D88" s="7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pans="1:27" ht="11.25" customHeight="1">
      <c r="A89" s="59"/>
      <c r="B89" s="59"/>
      <c r="C89" s="69"/>
      <c r="D89" s="7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 spans="1:27" ht="11.25" customHeight="1">
      <c r="A90" s="59"/>
      <c r="B90" s="59"/>
      <c r="C90" s="69"/>
      <c r="D90" s="7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pans="1:27" ht="11.25" customHeight="1">
      <c r="A91" s="59"/>
      <c r="B91" s="59"/>
      <c r="C91" s="69"/>
      <c r="D91" s="7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 spans="1:27" ht="11.25" customHeight="1">
      <c r="A92" s="59"/>
      <c r="B92" s="59"/>
      <c r="C92" s="69"/>
      <c r="D92" s="7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 spans="1:27" ht="11.25" customHeight="1">
      <c r="A93" s="59"/>
      <c r="B93" s="59"/>
      <c r="C93" s="69"/>
      <c r="D93" s="7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 spans="1:27" ht="11.25" customHeight="1">
      <c r="A94" s="59"/>
      <c r="B94" s="59"/>
      <c r="C94" s="69"/>
      <c r="D94" s="7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 spans="1:27" ht="11.25" customHeight="1">
      <c r="A95" s="59"/>
      <c r="B95" s="59"/>
      <c r="C95" s="69"/>
      <c r="D95" s="7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 spans="1:27" ht="11.25" customHeight="1">
      <c r="A96" s="59"/>
      <c r="B96" s="59"/>
      <c r="C96" s="69"/>
      <c r="D96" s="70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 spans="1:27" ht="11.25" customHeight="1">
      <c r="A97" s="59"/>
      <c r="B97" s="59"/>
      <c r="C97" s="69"/>
      <c r="D97" s="70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 spans="1:27" ht="11.25" customHeight="1">
      <c r="A98" s="59"/>
      <c r="B98" s="59"/>
      <c r="C98" s="69"/>
      <c r="D98" s="70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 spans="1:27" ht="11.25" customHeight="1">
      <c r="A99" s="59"/>
      <c r="B99" s="59"/>
      <c r="C99" s="69"/>
      <c r="D99" s="70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pans="1:27" ht="11.25" customHeight="1">
      <c r="A100" s="59"/>
      <c r="B100" s="59"/>
      <c r="C100" s="69"/>
      <c r="D100" s="70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 spans="1:27" ht="11.25" customHeight="1">
      <c r="A101" s="59"/>
      <c r="B101" s="59"/>
      <c r="C101" s="69"/>
      <c r="D101" s="70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 spans="1:27" ht="11.25" customHeight="1">
      <c r="A102" s="59"/>
      <c r="B102" s="59"/>
      <c r="C102" s="69"/>
      <c r="D102" s="70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 spans="1:27" ht="11.25" customHeight="1">
      <c r="A103" s="59"/>
      <c r="B103" s="59"/>
      <c r="C103" s="69"/>
      <c r="D103" s="7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pans="1:27" ht="11.25" customHeight="1">
      <c r="A104" s="59"/>
      <c r="B104" s="59"/>
      <c r="C104" s="69"/>
      <c r="D104" s="7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 spans="1:27" ht="11.25" customHeight="1">
      <c r="A105" s="59"/>
      <c r="B105" s="59"/>
      <c r="C105" s="69"/>
      <c r="D105" s="7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pans="1:27" ht="11.25" customHeight="1">
      <c r="A106" s="59"/>
      <c r="B106" s="59"/>
      <c r="C106" s="69"/>
      <c r="D106" s="7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1:27" ht="11.25" customHeight="1">
      <c r="A107" s="59"/>
      <c r="B107" s="59"/>
      <c r="C107" s="69"/>
      <c r="D107" s="7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1:27" ht="11.25" customHeight="1">
      <c r="A108" s="59"/>
      <c r="B108" s="59"/>
      <c r="C108" s="69"/>
      <c r="D108" s="7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pans="1:27" ht="11.25" customHeight="1">
      <c r="A109" s="59"/>
      <c r="B109" s="59"/>
      <c r="C109" s="69"/>
      <c r="D109" s="7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 spans="1:27" ht="11.25" customHeight="1">
      <c r="A110" s="59"/>
      <c r="B110" s="59"/>
      <c r="C110" s="69"/>
      <c r="D110" s="7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 spans="1:27" ht="11.25" customHeight="1">
      <c r="A111" s="59"/>
      <c r="B111" s="59"/>
      <c r="C111" s="69"/>
      <c r="D111" s="7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 spans="1:27" ht="11.25" customHeight="1">
      <c r="A112" s="59"/>
      <c r="B112" s="59"/>
      <c r="C112" s="69"/>
      <c r="D112" s="7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 spans="1:27" ht="11.25" customHeight="1">
      <c r="A113" s="59"/>
      <c r="B113" s="59"/>
      <c r="C113" s="69"/>
      <c r="D113" s="70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 spans="1:27" ht="11.25" customHeight="1">
      <c r="A114" s="59"/>
      <c r="B114" s="59"/>
      <c r="C114" s="69"/>
      <c r="D114" s="70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 spans="1:27" ht="11.25" customHeight="1">
      <c r="A115" s="59"/>
      <c r="B115" s="59"/>
      <c r="C115" s="69"/>
      <c r="D115" s="70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 spans="1:27" ht="11.25" customHeight="1">
      <c r="A116" s="59"/>
      <c r="B116" s="59"/>
      <c r="C116" s="69"/>
      <c r="D116" s="70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 spans="1:27" ht="11.25" customHeight="1">
      <c r="A117" s="59"/>
      <c r="B117" s="59"/>
      <c r="C117" s="69"/>
      <c r="D117" s="70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 spans="1:27" ht="11.25" customHeight="1">
      <c r="A118" s="59"/>
      <c r="B118" s="59"/>
      <c r="C118" s="69"/>
      <c r="D118" s="70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 spans="1:27" ht="11.25" customHeight="1">
      <c r="A119" s="59"/>
      <c r="B119" s="59"/>
      <c r="C119" s="69"/>
      <c r="D119" s="70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pans="1:27" ht="11.25" customHeight="1">
      <c r="A120" s="59"/>
      <c r="B120" s="59"/>
      <c r="C120" s="69"/>
      <c r="D120" s="70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pans="1:27" ht="11.25" customHeight="1">
      <c r="A121" s="59"/>
      <c r="B121" s="59"/>
      <c r="C121" s="69"/>
      <c r="D121" s="70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pans="1:27" ht="11.25" customHeight="1">
      <c r="A122" s="59"/>
      <c r="B122" s="59"/>
      <c r="C122" s="69"/>
      <c r="D122" s="70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 spans="1:27" ht="11.25" customHeight="1">
      <c r="A123" s="59"/>
      <c r="B123" s="59"/>
      <c r="C123" s="69"/>
      <c r="D123" s="70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27" ht="11.25" customHeight="1">
      <c r="A124" s="59"/>
      <c r="B124" s="59"/>
      <c r="C124" s="69"/>
      <c r="D124" s="70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pans="1:27" ht="11.25" customHeight="1">
      <c r="A125" s="59"/>
      <c r="B125" s="59"/>
      <c r="C125" s="69"/>
      <c r="D125" s="70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pans="1:27" ht="11.25" customHeight="1">
      <c r="A126" s="59"/>
      <c r="B126" s="59"/>
      <c r="C126" s="69"/>
      <c r="D126" s="70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pans="1:27" ht="11.25" customHeight="1">
      <c r="A127" s="59"/>
      <c r="B127" s="59"/>
      <c r="C127" s="69"/>
      <c r="D127" s="70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pans="1:27" ht="11.25" customHeight="1">
      <c r="A128" s="59"/>
      <c r="B128" s="59"/>
      <c r="C128" s="69"/>
      <c r="D128" s="70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pans="1:27" ht="11.25" customHeight="1">
      <c r="A129" s="59"/>
      <c r="B129" s="59"/>
      <c r="C129" s="69"/>
      <c r="D129" s="70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pans="1:27" ht="11.25" customHeight="1">
      <c r="A130" s="59"/>
      <c r="B130" s="59"/>
      <c r="C130" s="69"/>
      <c r="D130" s="70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pans="1:27" ht="11.25" customHeight="1">
      <c r="A131" s="59"/>
      <c r="B131" s="59"/>
      <c r="C131" s="69"/>
      <c r="D131" s="70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pans="1:27" ht="11.25" customHeight="1">
      <c r="A132" s="59"/>
      <c r="B132" s="59"/>
      <c r="C132" s="69"/>
      <c r="D132" s="70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pans="1:27" ht="11.25" customHeight="1">
      <c r="A133" s="59"/>
      <c r="B133" s="59"/>
      <c r="C133" s="69"/>
      <c r="D133" s="70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pans="1:27" ht="11.25" customHeight="1">
      <c r="A134" s="59"/>
      <c r="B134" s="59"/>
      <c r="C134" s="69"/>
      <c r="D134" s="70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pans="1:27" ht="11.25" customHeight="1">
      <c r="A135" s="59"/>
      <c r="B135" s="59"/>
      <c r="C135" s="69"/>
      <c r="D135" s="70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pans="1:27" ht="11.25" customHeight="1">
      <c r="A136" s="59"/>
      <c r="B136" s="59"/>
      <c r="C136" s="69"/>
      <c r="D136" s="70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pans="1:27" ht="11.25" customHeight="1">
      <c r="A137" s="59"/>
      <c r="B137" s="59"/>
      <c r="C137" s="69"/>
      <c r="D137" s="70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pans="1:27" ht="11.25" customHeight="1">
      <c r="A138" s="59"/>
      <c r="B138" s="59"/>
      <c r="C138" s="69"/>
      <c r="D138" s="70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pans="1:27" ht="11.25" customHeight="1">
      <c r="A139" s="59"/>
      <c r="B139" s="59"/>
      <c r="C139" s="69"/>
      <c r="D139" s="70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pans="1:27" ht="11.25" customHeight="1">
      <c r="A140" s="59"/>
      <c r="B140" s="59"/>
      <c r="C140" s="69"/>
      <c r="D140" s="70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pans="1:27" ht="11.25" customHeight="1">
      <c r="A141" s="59"/>
      <c r="B141" s="59"/>
      <c r="C141" s="69"/>
      <c r="D141" s="70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pans="1:27" ht="11.25" customHeight="1">
      <c r="A142" s="59"/>
      <c r="B142" s="59"/>
      <c r="C142" s="69"/>
      <c r="D142" s="70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pans="1:27" ht="11.25" customHeight="1">
      <c r="A143" s="59"/>
      <c r="B143" s="59"/>
      <c r="C143" s="69"/>
      <c r="D143" s="70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pans="1:27" ht="11.25" customHeight="1">
      <c r="A144" s="59"/>
      <c r="B144" s="59"/>
      <c r="C144" s="69"/>
      <c r="D144" s="70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pans="1:27" ht="11.25" customHeight="1">
      <c r="A145" s="59"/>
      <c r="B145" s="59"/>
      <c r="C145" s="69"/>
      <c r="D145" s="70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pans="1:27" ht="11.25" customHeight="1">
      <c r="A146" s="59"/>
      <c r="B146" s="59"/>
      <c r="C146" s="69"/>
      <c r="D146" s="70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pans="1:27" ht="11.25" customHeight="1">
      <c r="A147" s="59"/>
      <c r="B147" s="59"/>
      <c r="C147" s="69"/>
      <c r="D147" s="70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pans="1:27" ht="11.25" customHeight="1">
      <c r="A148" s="59"/>
      <c r="B148" s="59"/>
      <c r="C148" s="69"/>
      <c r="D148" s="70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pans="1:27" ht="11.25" customHeight="1">
      <c r="A149" s="59"/>
      <c r="B149" s="59"/>
      <c r="C149" s="69"/>
      <c r="D149" s="70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pans="1:27" ht="11.25" customHeight="1">
      <c r="A150" s="59"/>
      <c r="B150" s="59"/>
      <c r="C150" s="69"/>
      <c r="D150" s="70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pans="1:27" ht="11.25" customHeight="1">
      <c r="A151" s="59"/>
      <c r="B151" s="59"/>
      <c r="C151" s="69"/>
      <c r="D151" s="70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pans="1:27" ht="11.25" customHeight="1">
      <c r="A152" s="59"/>
      <c r="B152" s="59"/>
      <c r="C152" s="69"/>
      <c r="D152" s="70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pans="1:27" ht="11.25" customHeight="1">
      <c r="A153" s="59"/>
      <c r="B153" s="59"/>
      <c r="C153" s="69"/>
      <c r="D153" s="70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pans="1:27" ht="11.25" customHeight="1">
      <c r="A154" s="59"/>
      <c r="B154" s="59"/>
      <c r="C154" s="69"/>
      <c r="D154" s="70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pans="1:27" ht="11.25" customHeight="1">
      <c r="A155" s="59"/>
      <c r="B155" s="59"/>
      <c r="C155" s="69"/>
      <c r="D155" s="70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pans="1:27" ht="11.25" customHeight="1">
      <c r="A156" s="59"/>
      <c r="B156" s="59"/>
      <c r="C156" s="69"/>
      <c r="D156" s="70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pans="1:27" ht="11.25" customHeight="1">
      <c r="A157" s="59"/>
      <c r="B157" s="59"/>
      <c r="C157" s="69"/>
      <c r="D157" s="70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pans="1:27" ht="11.25" customHeight="1">
      <c r="A158" s="59"/>
      <c r="B158" s="59"/>
      <c r="C158" s="69"/>
      <c r="D158" s="70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pans="1:27" ht="11.25" customHeight="1">
      <c r="A159" s="59"/>
      <c r="B159" s="59"/>
      <c r="C159" s="69"/>
      <c r="D159" s="70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pans="1:27" ht="11.25" customHeight="1">
      <c r="A160" s="59"/>
      <c r="B160" s="59"/>
      <c r="C160" s="69"/>
      <c r="D160" s="70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pans="1:27" ht="11.25" customHeight="1">
      <c r="A161" s="59"/>
      <c r="B161" s="59"/>
      <c r="C161" s="69"/>
      <c r="D161" s="70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pans="1:27" ht="11.25" customHeight="1">
      <c r="A162" s="59"/>
      <c r="B162" s="59"/>
      <c r="C162" s="69"/>
      <c r="D162" s="70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pans="1:27" ht="11.25" customHeight="1">
      <c r="A163" s="59"/>
      <c r="B163" s="59"/>
      <c r="C163" s="69"/>
      <c r="D163" s="70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pans="1:27" ht="11.25" customHeight="1">
      <c r="A164" s="59"/>
      <c r="B164" s="59"/>
      <c r="C164" s="69"/>
      <c r="D164" s="70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pans="1:27" ht="11.25" customHeight="1">
      <c r="A165" s="59"/>
      <c r="B165" s="59"/>
      <c r="C165" s="69"/>
      <c r="D165" s="70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pans="1:27" ht="11.25" customHeight="1">
      <c r="A166" s="59"/>
      <c r="B166" s="59"/>
      <c r="C166" s="69"/>
      <c r="D166" s="70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pans="1:27" ht="11.25" customHeight="1">
      <c r="A167" s="59"/>
      <c r="B167" s="59"/>
      <c r="C167" s="69"/>
      <c r="D167" s="70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pans="1:27" ht="11.25" customHeight="1">
      <c r="A168" s="59"/>
      <c r="B168" s="59"/>
      <c r="C168" s="69"/>
      <c r="D168" s="70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pans="1:27" ht="11.25" customHeight="1">
      <c r="A169" s="59"/>
      <c r="B169" s="59"/>
      <c r="C169" s="69"/>
      <c r="D169" s="70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pans="1:27" ht="11.25" customHeight="1">
      <c r="A170" s="59"/>
      <c r="B170" s="59"/>
      <c r="C170" s="69"/>
      <c r="D170" s="70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pans="1:27" ht="11.25" customHeight="1">
      <c r="A171" s="59"/>
      <c r="B171" s="59"/>
      <c r="C171" s="69"/>
      <c r="D171" s="70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pans="1:27" ht="11.25" customHeight="1">
      <c r="A172" s="59"/>
      <c r="B172" s="59"/>
      <c r="C172" s="69"/>
      <c r="D172" s="70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pans="1:27" ht="11.25" customHeight="1">
      <c r="A173" s="59"/>
      <c r="B173" s="59"/>
      <c r="C173" s="69"/>
      <c r="D173" s="7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pans="1:27" ht="11.25" customHeight="1">
      <c r="A174" s="59"/>
      <c r="B174" s="59"/>
      <c r="C174" s="69"/>
      <c r="D174" s="70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pans="1:27" ht="11.25" customHeight="1">
      <c r="A175" s="59"/>
      <c r="B175" s="59"/>
      <c r="C175" s="69"/>
      <c r="D175" s="70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pans="1:27" ht="11.25" customHeight="1">
      <c r="A176" s="59"/>
      <c r="B176" s="59"/>
      <c r="C176" s="69"/>
      <c r="D176" s="70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pans="1:27" ht="11.25" customHeight="1">
      <c r="A177" s="59"/>
      <c r="B177" s="59"/>
      <c r="C177" s="69"/>
      <c r="D177" s="70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pans="1:27" ht="11.25" customHeight="1">
      <c r="A178" s="59"/>
      <c r="B178" s="59"/>
      <c r="C178" s="69"/>
      <c r="D178" s="70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pans="1:27" ht="11.25" customHeight="1">
      <c r="A179" s="59"/>
      <c r="B179" s="59"/>
      <c r="C179" s="69"/>
      <c r="D179" s="70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pans="1:27" ht="11.25" customHeight="1">
      <c r="A180" s="59"/>
      <c r="B180" s="59"/>
      <c r="C180" s="69"/>
      <c r="D180" s="7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pans="1:27" ht="11.25" customHeight="1">
      <c r="A181" s="59"/>
      <c r="B181" s="59"/>
      <c r="C181" s="69"/>
      <c r="D181" s="70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pans="1:27" ht="11.25" customHeight="1">
      <c r="A182" s="59"/>
      <c r="B182" s="59"/>
      <c r="C182" s="69"/>
      <c r="D182" s="70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pans="1:27" ht="11.25" customHeight="1">
      <c r="A183" s="59"/>
      <c r="B183" s="59"/>
      <c r="C183" s="69"/>
      <c r="D183" s="70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pans="1:27" ht="11.25" customHeight="1">
      <c r="A184" s="59"/>
      <c r="B184" s="59"/>
      <c r="C184" s="69"/>
      <c r="D184" s="70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pans="1:27" ht="11.25" customHeight="1">
      <c r="A185" s="59"/>
      <c r="B185" s="59"/>
      <c r="C185" s="69"/>
      <c r="D185" s="70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pans="1:27" ht="11.25" customHeight="1">
      <c r="A186" s="59"/>
      <c r="B186" s="59"/>
      <c r="C186" s="69"/>
      <c r="D186" s="70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pans="1:27" ht="11.25" customHeight="1">
      <c r="A187" s="59"/>
      <c r="B187" s="59"/>
      <c r="C187" s="69"/>
      <c r="D187" s="70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pans="1:27" ht="11.25" customHeight="1">
      <c r="A188" s="59"/>
      <c r="B188" s="59"/>
      <c r="C188" s="69"/>
      <c r="D188" s="70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pans="1:27" ht="11.25" customHeight="1">
      <c r="A189" s="59"/>
      <c r="B189" s="59"/>
      <c r="C189" s="69"/>
      <c r="D189" s="70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pans="1:27" ht="11.25" customHeight="1">
      <c r="A190" s="59"/>
      <c r="B190" s="59"/>
      <c r="C190" s="69"/>
      <c r="D190" s="70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pans="1:27" ht="11.25" customHeight="1">
      <c r="A191" s="59"/>
      <c r="B191" s="59"/>
      <c r="C191" s="69"/>
      <c r="D191" s="70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pans="1:27" ht="11.25" customHeight="1">
      <c r="A192" s="59"/>
      <c r="B192" s="59"/>
      <c r="C192" s="69"/>
      <c r="D192" s="70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pans="1:27" ht="11.25" customHeight="1">
      <c r="A193" s="59"/>
      <c r="B193" s="59"/>
      <c r="C193" s="69"/>
      <c r="D193" s="70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pans="1:27" ht="11.25" customHeight="1">
      <c r="A194" s="59"/>
      <c r="B194" s="59"/>
      <c r="C194" s="69"/>
      <c r="D194" s="70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pans="1:27" ht="11.25" customHeight="1">
      <c r="A195" s="59"/>
      <c r="B195" s="59"/>
      <c r="C195" s="69"/>
      <c r="D195" s="70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pans="1:27" ht="11.25" customHeight="1">
      <c r="A196" s="59"/>
      <c r="B196" s="59"/>
      <c r="C196" s="69"/>
      <c r="D196" s="70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 spans="1:27" ht="11.25" customHeight="1">
      <c r="A197" s="59"/>
      <c r="B197" s="59"/>
      <c r="C197" s="69"/>
      <c r="D197" s="70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 spans="1:27" ht="11.25" customHeight="1">
      <c r="A198" s="59"/>
      <c r="B198" s="59"/>
      <c r="C198" s="69"/>
      <c r="D198" s="70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 spans="1:27" ht="11.25" customHeight="1">
      <c r="A199" s="59"/>
      <c r="B199" s="59"/>
      <c r="C199" s="69"/>
      <c r="D199" s="70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 spans="1:27" ht="11.25" customHeight="1">
      <c r="A200" s="59"/>
      <c r="B200" s="59"/>
      <c r="C200" s="69"/>
      <c r="D200" s="70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 spans="1:27" ht="11.25" customHeight="1">
      <c r="A201" s="59"/>
      <c r="B201" s="59"/>
      <c r="C201" s="69"/>
      <c r="D201" s="70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 spans="1:27" ht="11.25" customHeight="1">
      <c r="A202" s="59"/>
      <c r="B202" s="59"/>
      <c r="C202" s="69"/>
      <c r="D202" s="70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 spans="1:27" ht="11.25" customHeight="1">
      <c r="A203" s="59"/>
      <c r="B203" s="59"/>
      <c r="C203" s="69"/>
      <c r="D203" s="7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pans="1:27" ht="11.25" customHeight="1">
      <c r="A204" s="59"/>
      <c r="B204" s="59"/>
      <c r="C204" s="69"/>
      <c r="D204" s="70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 spans="1:27" ht="11.25" customHeight="1">
      <c r="A205" s="59"/>
      <c r="B205" s="59"/>
      <c r="C205" s="69"/>
      <c r="D205" s="70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 spans="1:27" ht="11.25" customHeight="1">
      <c r="A206" s="59"/>
      <c r="B206" s="59"/>
      <c r="C206" s="69"/>
      <c r="D206" s="70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 spans="1:27" ht="11.25" customHeight="1">
      <c r="A207" s="59"/>
      <c r="B207" s="59"/>
      <c r="C207" s="69"/>
      <c r="D207" s="70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 spans="1:27" ht="11.25" customHeight="1">
      <c r="A208" s="59"/>
      <c r="B208" s="59"/>
      <c r="C208" s="69"/>
      <c r="D208" s="70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 spans="1:27" ht="11.25" customHeight="1">
      <c r="A209" s="59"/>
      <c r="B209" s="59"/>
      <c r="C209" s="69"/>
      <c r="D209" s="70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 spans="1:27" ht="11.25" customHeight="1">
      <c r="A210" s="59"/>
      <c r="B210" s="59"/>
      <c r="C210" s="69"/>
      <c r="D210" s="70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 spans="1:27" ht="11.25" customHeight="1">
      <c r="A211" s="59"/>
      <c r="B211" s="59"/>
      <c r="C211" s="69"/>
      <c r="D211" s="70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 spans="1:27" ht="11.25" customHeight="1">
      <c r="A212" s="59"/>
      <c r="B212" s="59"/>
      <c r="C212" s="69"/>
      <c r="D212" s="70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 spans="1:27" ht="11.25" customHeight="1">
      <c r="A213" s="59"/>
      <c r="B213" s="59"/>
      <c r="C213" s="69"/>
      <c r="D213" s="70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pans="1:27" ht="11.25" customHeight="1">
      <c r="A214" s="59"/>
      <c r="B214" s="59"/>
      <c r="C214" s="69"/>
      <c r="D214" s="70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 spans="1:27" ht="11.25" customHeight="1">
      <c r="A215" s="59"/>
      <c r="B215" s="59"/>
      <c r="C215" s="69"/>
      <c r="D215" s="70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 spans="1:27" ht="11.25" customHeight="1">
      <c r="A216" s="59"/>
      <c r="B216" s="59"/>
      <c r="C216" s="69"/>
      <c r="D216" s="70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 spans="1:27" ht="11.25" customHeight="1">
      <c r="A217" s="59"/>
      <c r="B217" s="59"/>
      <c r="C217" s="69"/>
      <c r="D217" s="70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 spans="1:27" ht="11.25" customHeight="1">
      <c r="A218" s="59"/>
      <c r="B218" s="59"/>
      <c r="C218" s="69"/>
      <c r="D218" s="70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 spans="1:27" ht="11.25" customHeight="1">
      <c r="A219" s="59"/>
      <c r="B219" s="59"/>
      <c r="C219" s="69"/>
      <c r="D219" s="70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 spans="1:27" ht="11.25" customHeight="1">
      <c r="A220" s="59"/>
      <c r="B220" s="59"/>
      <c r="C220" s="69"/>
      <c r="D220" s="70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 spans="1:27" ht="11.25" customHeight="1">
      <c r="A221" s="59"/>
      <c r="B221" s="59"/>
      <c r="C221" s="69"/>
      <c r="D221" s="70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 spans="1:27" ht="11.25" customHeight="1">
      <c r="A222" s="59"/>
      <c r="B222" s="59"/>
      <c r="C222" s="69"/>
      <c r="D222" s="70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1:27" ht="11.25" customHeight="1">
      <c r="A223" s="59"/>
      <c r="B223" s="59"/>
      <c r="C223" s="69"/>
      <c r="D223" s="70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pans="1:27" ht="11.25" customHeight="1">
      <c r="A224" s="59"/>
      <c r="B224" s="59"/>
      <c r="C224" s="69"/>
      <c r="D224" s="70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pans="1:27" ht="11.25" customHeight="1">
      <c r="A225" s="59"/>
      <c r="B225" s="59"/>
      <c r="C225" s="69"/>
      <c r="D225" s="70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pans="1:27" ht="11.25" customHeight="1">
      <c r="A226" s="59"/>
      <c r="B226" s="59"/>
      <c r="C226" s="69"/>
      <c r="D226" s="70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pans="1:27" ht="11.25" customHeight="1">
      <c r="A227" s="59"/>
      <c r="B227" s="59"/>
      <c r="C227" s="69"/>
      <c r="D227" s="70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pans="1:27" ht="11.25" customHeight="1">
      <c r="A228" s="59"/>
      <c r="B228" s="59"/>
      <c r="C228" s="69"/>
      <c r="D228" s="70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1:27" ht="11.25" customHeight="1">
      <c r="A229" s="59"/>
      <c r="B229" s="59"/>
      <c r="C229" s="69"/>
      <c r="D229" s="70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pans="1:27" ht="11.25" customHeight="1">
      <c r="A230" s="59"/>
      <c r="B230" s="59"/>
      <c r="C230" s="69"/>
      <c r="D230" s="70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pans="1:27" ht="11.25" customHeight="1">
      <c r="A231" s="59"/>
      <c r="B231" s="59"/>
      <c r="C231" s="69"/>
      <c r="D231" s="70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pans="1:27" ht="11.25" customHeight="1">
      <c r="A232" s="59"/>
      <c r="B232" s="59"/>
      <c r="C232" s="69"/>
      <c r="D232" s="70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 spans="1:27" ht="11.25" customHeight="1">
      <c r="A233" s="59"/>
      <c r="B233" s="59"/>
      <c r="C233" s="69"/>
      <c r="D233" s="70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 spans="1:27" ht="11.25" customHeight="1">
      <c r="A234" s="59"/>
      <c r="B234" s="59"/>
      <c r="C234" s="69"/>
      <c r="D234" s="70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 spans="1:27" ht="11.25" customHeight="1">
      <c r="A235" s="59"/>
      <c r="B235" s="59"/>
      <c r="C235" s="69"/>
      <c r="D235" s="70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 spans="1:27" ht="11.25" customHeight="1">
      <c r="A236" s="59"/>
      <c r="B236" s="59"/>
      <c r="C236" s="69"/>
      <c r="D236" s="70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 spans="1:27" ht="11.25" customHeight="1">
      <c r="A237" s="59"/>
      <c r="B237" s="59"/>
      <c r="C237" s="69"/>
      <c r="D237" s="70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 spans="1:27" ht="11.25" customHeight="1">
      <c r="A238" s="59"/>
      <c r="B238" s="59"/>
      <c r="C238" s="69"/>
      <c r="D238" s="70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pans="1:27" ht="11.25" customHeight="1">
      <c r="A239" s="59"/>
      <c r="B239" s="59"/>
      <c r="C239" s="69"/>
      <c r="D239" s="70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 spans="1:27" ht="11.25" customHeight="1">
      <c r="A240" s="59"/>
      <c r="B240" s="59"/>
      <c r="C240" s="69"/>
      <c r="D240" s="70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 spans="1:27" ht="11.25" customHeight="1">
      <c r="A241" s="59"/>
      <c r="B241" s="59"/>
      <c r="C241" s="69"/>
      <c r="D241" s="70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 spans="1:27" ht="11.25" customHeight="1">
      <c r="A242" s="59"/>
      <c r="B242" s="59"/>
      <c r="C242" s="69"/>
      <c r="D242" s="70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 spans="1:27" ht="11.25" customHeight="1">
      <c r="A243" s="59"/>
      <c r="B243" s="59"/>
      <c r="C243" s="69"/>
      <c r="D243" s="70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 spans="1:27" ht="11.25" customHeight="1">
      <c r="A244" s="59"/>
      <c r="B244" s="59"/>
      <c r="C244" s="69"/>
      <c r="D244" s="70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 spans="1:27" ht="11.25" customHeight="1">
      <c r="A245" s="59"/>
      <c r="B245" s="59"/>
      <c r="C245" s="69"/>
      <c r="D245" s="70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 spans="1:27" ht="11.25" customHeight="1">
      <c r="A246" s="59"/>
      <c r="B246" s="59"/>
      <c r="C246" s="69"/>
      <c r="D246" s="70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 spans="1:27" ht="11.25" customHeight="1">
      <c r="A247" s="59"/>
      <c r="B247" s="59"/>
      <c r="C247" s="69"/>
      <c r="D247" s="70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 spans="1:27" ht="11.25" customHeight="1">
      <c r="A248" s="59"/>
      <c r="B248" s="59"/>
      <c r="C248" s="69"/>
      <c r="D248" s="70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 spans="1:27" ht="11.25" customHeight="1">
      <c r="A249" s="59"/>
      <c r="B249" s="59"/>
      <c r="C249" s="69"/>
      <c r="D249" s="70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 spans="1:27" ht="11.25" customHeight="1">
      <c r="A250" s="59"/>
      <c r="B250" s="59"/>
      <c r="C250" s="69"/>
      <c r="D250" s="70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 spans="1:27" ht="11.25" customHeight="1">
      <c r="A251" s="59"/>
      <c r="B251" s="59"/>
      <c r="C251" s="69"/>
      <c r="D251" s="70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 spans="1:27" ht="11.25" customHeight="1">
      <c r="A252" s="59"/>
      <c r="B252" s="59"/>
      <c r="C252" s="69"/>
      <c r="D252" s="70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 spans="1:27" ht="11.25" customHeight="1">
      <c r="A253" s="59"/>
      <c r="B253" s="59"/>
      <c r="C253" s="69"/>
      <c r="D253" s="70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 spans="1:27" ht="11.25" customHeight="1">
      <c r="A254" s="59"/>
      <c r="B254" s="59"/>
      <c r="C254" s="69"/>
      <c r="D254" s="70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 spans="1:27" ht="11.25" customHeight="1">
      <c r="A255" s="59"/>
      <c r="B255" s="59"/>
      <c r="C255" s="69"/>
      <c r="D255" s="70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 spans="1:27" ht="11.25" customHeight="1">
      <c r="A256" s="59"/>
      <c r="B256" s="59"/>
      <c r="C256" s="69"/>
      <c r="D256" s="70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 spans="1:27" ht="11.25" customHeight="1">
      <c r="A257" s="59"/>
      <c r="B257" s="59"/>
      <c r="C257" s="69"/>
      <c r="D257" s="70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 spans="1:27" ht="11.25" customHeight="1">
      <c r="A258" s="59"/>
      <c r="B258" s="59"/>
      <c r="C258" s="69"/>
      <c r="D258" s="70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 spans="1:27" ht="11.25" customHeight="1">
      <c r="A259" s="59"/>
      <c r="B259" s="59"/>
      <c r="C259" s="69"/>
      <c r="D259" s="70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 spans="1:27" ht="11.25" customHeight="1">
      <c r="A260" s="59"/>
      <c r="B260" s="59"/>
      <c r="C260" s="69"/>
      <c r="D260" s="70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 spans="1:27" ht="11.25" customHeight="1">
      <c r="A261" s="59"/>
      <c r="B261" s="59"/>
      <c r="C261" s="69"/>
      <c r="D261" s="70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 spans="1:27" ht="11.25" customHeight="1">
      <c r="A262" s="59"/>
      <c r="B262" s="59"/>
      <c r="C262" s="69"/>
      <c r="D262" s="70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 spans="1:27" ht="11.25" customHeight="1">
      <c r="A263" s="59"/>
      <c r="B263" s="59"/>
      <c r="C263" s="69"/>
      <c r="D263" s="70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 spans="1:27" ht="11.25" customHeight="1">
      <c r="A264" s="59"/>
      <c r="B264" s="59"/>
      <c r="C264" s="69"/>
      <c r="D264" s="70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 spans="1:27" ht="11.25" customHeight="1">
      <c r="A265" s="59"/>
      <c r="B265" s="59"/>
      <c r="C265" s="69"/>
      <c r="D265" s="70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 spans="1:27" ht="11.25" customHeight="1">
      <c r="A266" s="59"/>
      <c r="B266" s="59"/>
      <c r="C266" s="69"/>
      <c r="D266" s="70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 spans="1:27" ht="11.25" customHeight="1">
      <c r="A267" s="59"/>
      <c r="B267" s="59"/>
      <c r="C267" s="69"/>
      <c r="D267" s="70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 thickBot="1"/>
  </sheetData>
  <mergeCells count="11">
    <mergeCell ref="A14:B14"/>
    <mergeCell ref="A15:B15"/>
    <mergeCell ref="A16:B16"/>
    <mergeCell ref="A17:F17"/>
    <mergeCell ref="A1:G5"/>
    <mergeCell ref="A6:G6"/>
    <mergeCell ref="A7:G7"/>
    <mergeCell ref="B11:D11"/>
    <mergeCell ref="E11:F11"/>
    <mergeCell ref="B12:G12"/>
    <mergeCell ref="A13:G13"/>
  </mergeCells>
  <pageMargins left="0.708661417322835" right="0.708661417322835" top="0.748031496062992" bottom="0.748031496062992" header="0" footer="0"/>
  <pageSetup fitToHeight="0" orientation="landscape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69"/>
  <sheetViews>
    <sheetView showGridLines="0" workbookViewId="0" topLeftCell="A1"/>
  </sheetViews>
  <sheetFormatPr defaultColWidth="14.4442857142857" defaultRowHeight="15" customHeight="1"/>
  <cols>
    <col min="1" max="1" width="11.4285714285714" customWidth="1"/>
    <col min="2" max="2" width="37.7142857142857" customWidth="1"/>
    <col min="3" max="3" width="11.4285714285714" customWidth="1"/>
    <col min="4" max="4" width="12.7142857142857" customWidth="1"/>
    <col min="5" max="5" width="12.4285714285714" customWidth="1"/>
    <col min="6" max="6" width="16" customWidth="1"/>
    <col min="7" max="7" width="18.7142857142857" customWidth="1"/>
    <col min="8" max="26" width="11.4285714285714" customWidth="1"/>
  </cols>
  <sheetData>
    <row r="1" spans="1:26" ht="14.25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4.75" customHeight="1" thickTop="1">
      <c r="A2" s="14"/>
      <c r="B2" s="651" t="s">
        <v>213</v>
      </c>
      <c r="C2" s="652"/>
      <c r="D2" s="652"/>
      <c r="E2" s="652"/>
      <c r="F2" s="65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7.75" customHeight="1" thickBot="1">
      <c r="A3" s="11"/>
      <c r="B3" s="654"/>
      <c r="C3" s="655"/>
      <c r="D3" s="655"/>
      <c r="E3" s="655"/>
      <c r="F3" s="65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25" customHeight="1" thickTop="1" thickBot="1">
      <c r="A4" s="11"/>
      <c r="B4" s="80"/>
      <c r="C4" s="80"/>
      <c r="D4" s="80"/>
      <c r="E4" s="81"/>
      <c r="F4" s="8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 thickTop="1">
      <c r="A5" s="11"/>
      <c r="B5" s="82" t="s">
        <v>214</v>
      </c>
      <c r="C5" s="83"/>
      <c r="D5" s="83"/>
      <c r="E5" s="83"/>
      <c r="F5" s="84">
        <v>1160000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thickBot="1">
      <c r="A6" s="11"/>
      <c r="B6" s="85" t="s">
        <v>215</v>
      </c>
      <c r="C6" s="86"/>
      <c r="D6" s="86"/>
      <c r="E6" s="86"/>
      <c r="F6" s="87">
        <f>F5/30</f>
        <v>38666.666666666664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thickTop="1" thickBot="1">
      <c r="A7" s="11"/>
      <c r="B7" s="80"/>
      <c r="C7" s="80"/>
      <c r="D7" s="80"/>
      <c r="E7" s="81"/>
      <c r="F7" s="8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thickTop="1" thickBot="1">
      <c r="A8" s="11"/>
      <c r="B8" s="88" t="s">
        <v>216</v>
      </c>
      <c r="C8" s="89"/>
      <c r="D8" s="89"/>
      <c r="E8" s="89"/>
      <c r="F8" s="9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thickTop="1" thickBot="1">
      <c r="A9" s="11"/>
      <c r="B9" s="91" t="s">
        <v>197</v>
      </c>
      <c r="C9" s="92" t="s">
        <v>13</v>
      </c>
      <c r="D9" s="93" t="s">
        <v>22</v>
      </c>
      <c r="E9" s="94" t="s">
        <v>217</v>
      </c>
      <c r="F9" s="95" t="s">
        <v>218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thickTop="1" thickBot="1">
      <c r="A10" s="11"/>
      <c r="B10" s="96" t="s">
        <v>219</v>
      </c>
      <c r="C10" s="97" t="s">
        <v>220</v>
      </c>
      <c r="D10" s="98">
        <v>1</v>
      </c>
      <c r="E10" s="99">
        <v>45000</v>
      </c>
      <c r="F10" s="100">
        <f>D10*E10</f>
        <v>45000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thickTop="1">
      <c r="A11" s="11"/>
      <c r="B11" s="101"/>
      <c r="C11" s="102"/>
      <c r="D11" s="103"/>
      <c r="E11" s="104"/>
      <c r="F11" s="105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>
      <c r="A12" s="11"/>
      <c r="B12" s="106" t="s">
        <v>221</v>
      </c>
      <c r="C12" s="102"/>
      <c r="D12" s="103"/>
      <c r="E12" s="104"/>
      <c r="F12" s="105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>
      <c r="A13" s="11"/>
      <c r="B13" s="101" t="s">
        <v>222</v>
      </c>
      <c r="C13" s="102" t="s">
        <v>198</v>
      </c>
      <c r="D13" s="107">
        <v>0.1169</v>
      </c>
      <c r="E13" s="108">
        <f t="shared" si="0" ref="E13:E18">$F$10</f>
        <v>45000</v>
      </c>
      <c r="F13" s="105">
        <f t="shared" si="1" ref="F13:F18">E13*D13</f>
        <v>5260.50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>
      <c r="A14" s="11"/>
      <c r="B14" s="101" t="s">
        <v>223</v>
      </c>
      <c r="C14" s="102" t="s">
        <v>198</v>
      </c>
      <c r="D14" s="107">
        <v>0.083299999999999999</v>
      </c>
      <c r="E14" s="108">
        <f t="shared" si="0"/>
        <v>45000</v>
      </c>
      <c r="F14" s="105">
        <f t="shared" si="1"/>
        <v>3748.50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>
      <c r="A15" s="11"/>
      <c r="B15" s="101" t="s">
        <v>224</v>
      </c>
      <c r="C15" s="102" t="s">
        <v>198</v>
      </c>
      <c r="D15" s="107">
        <v>0.01</v>
      </c>
      <c r="E15" s="108">
        <f t="shared" si="0"/>
        <v>45000</v>
      </c>
      <c r="F15" s="105">
        <f t="shared" si="1"/>
        <v>450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>
      <c r="A16" s="11"/>
      <c r="B16" s="101" t="s">
        <v>225</v>
      </c>
      <c r="C16" s="102" t="s">
        <v>198</v>
      </c>
      <c r="D16" s="107">
        <v>0.083299999999999999</v>
      </c>
      <c r="E16" s="108">
        <f t="shared" si="0"/>
        <v>45000</v>
      </c>
      <c r="F16" s="105">
        <f t="shared" si="1"/>
        <v>3748.50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>
      <c r="A17" s="11"/>
      <c r="B17" s="101" t="s">
        <v>226</v>
      </c>
      <c r="C17" s="102" t="s">
        <v>198</v>
      </c>
      <c r="D17" s="107">
        <v>0.041599999999999998</v>
      </c>
      <c r="E17" s="108">
        <f t="shared" si="0"/>
        <v>45000</v>
      </c>
      <c r="F17" s="105">
        <f t="shared" si="1"/>
        <v>1872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>
      <c r="A18" s="11"/>
      <c r="B18" s="101" t="s">
        <v>227</v>
      </c>
      <c r="C18" s="102" t="s">
        <v>198</v>
      </c>
      <c r="D18" s="107">
        <v>0.35460000000000003</v>
      </c>
      <c r="E18" s="108">
        <f t="shared" si="0"/>
        <v>45000</v>
      </c>
      <c r="F18" s="105">
        <f t="shared" si="1"/>
        <v>15957.000000000002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thickBot="1">
      <c r="A19" s="11"/>
      <c r="B19" s="109"/>
      <c r="C19" s="110"/>
      <c r="D19" s="111"/>
      <c r="E19" s="112"/>
      <c r="F19" s="11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thickTop="1" thickBot="1">
      <c r="A20" s="11"/>
      <c r="B20" s="96" t="s">
        <v>228</v>
      </c>
      <c r="C20" s="97"/>
      <c r="D20" s="114"/>
      <c r="E20" s="99"/>
      <c r="F20" s="10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 thickTop="1">
      <c r="A21" s="11"/>
      <c r="B21" s="101" t="s">
        <v>229</v>
      </c>
      <c r="C21" s="102" t="s">
        <v>198</v>
      </c>
      <c r="D21" s="107">
        <v>0.04</v>
      </c>
      <c r="E21" s="108">
        <f t="shared" si="2" ref="E21:E24">$F$10</f>
        <v>45000</v>
      </c>
      <c r="F21" s="105">
        <f t="shared" si="3" ref="F21:F24">E21*D21</f>
        <v>1800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11"/>
      <c r="B22" s="101" t="s">
        <v>230</v>
      </c>
      <c r="C22" s="102" t="s">
        <v>198</v>
      </c>
      <c r="D22" s="107">
        <v>0.02</v>
      </c>
      <c r="E22" s="108">
        <f t="shared" si="2"/>
        <v>45000</v>
      </c>
      <c r="F22" s="105">
        <f t="shared" si="3"/>
        <v>900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>
      <c r="A23" s="11"/>
      <c r="B23" s="101" t="s">
        <v>231</v>
      </c>
      <c r="C23" s="102" t="s">
        <v>198</v>
      </c>
      <c r="D23" s="107">
        <v>0.017500000000000002</v>
      </c>
      <c r="E23" s="108">
        <f t="shared" si="2"/>
        <v>45000</v>
      </c>
      <c r="F23" s="105">
        <f t="shared" si="3"/>
        <v>787.50000000000011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>
      <c r="A24" s="11"/>
      <c r="B24" s="101" t="s">
        <v>232</v>
      </c>
      <c r="C24" s="102" t="s">
        <v>198</v>
      </c>
      <c r="D24" s="107">
        <v>0.03</v>
      </c>
      <c r="E24" s="108">
        <f t="shared" si="2"/>
        <v>45000</v>
      </c>
      <c r="F24" s="105">
        <f t="shared" si="3"/>
        <v>1350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>
      <c r="A25" s="11"/>
      <c r="B25" s="101"/>
      <c r="C25" s="102"/>
      <c r="D25" s="107"/>
      <c r="E25" s="108"/>
      <c r="F25" s="105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>
      <c r="A26" s="11"/>
      <c r="B26" s="101" t="s">
        <v>233</v>
      </c>
      <c r="C26" s="102" t="s">
        <v>198</v>
      </c>
      <c r="D26" s="107">
        <v>0.0528</v>
      </c>
      <c r="E26" s="108">
        <f>$F$10</f>
        <v>45000</v>
      </c>
      <c r="F26" s="105">
        <f>E26*D26</f>
        <v>2376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>
      <c r="A27" s="11"/>
      <c r="B27" s="115"/>
      <c r="C27" s="116"/>
      <c r="D27" s="117"/>
      <c r="E27" s="118"/>
      <c r="F27" s="119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 thickBot="1">
      <c r="A28" s="11"/>
      <c r="B28" s="120" t="s">
        <v>234</v>
      </c>
      <c r="C28" s="121" t="s">
        <v>198</v>
      </c>
      <c r="D28" s="122">
        <f>SUM(D13:D26)</f>
        <v>0.85</v>
      </c>
      <c r="E28" s="123"/>
      <c r="F28" s="12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thickTop="1" thickBot="1">
      <c r="A29" s="11"/>
      <c r="B29" s="657" t="s">
        <v>235</v>
      </c>
      <c r="C29" s="658"/>
      <c r="D29" s="658"/>
      <c r="E29" s="125" t="s">
        <v>236</v>
      </c>
      <c r="F29" s="126">
        <f>SUM(F10:F27)</f>
        <v>83250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thickBot="1">
      <c r="A30" s="11"/>
      <c r="B30" s="648" t="s">
        <v>235</v>
      </c>
      <c r="C30" s="649"/>
      <c r="D30" s="649"/>
      <c r="E30" s="127" t="s">
        <v>237</v>
      </c>
      <c r="F30" s="128">
        <f>F29/8</f>
        <v>10406.25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thickTop="1" thickBot="1">
      <c r="A31" s="11"/>
      <c r="B31" s="129"/>
      <c r="C31" s="130"/>
      <c r="D31" s="131"/>
      <c r="E31" s="132"/>
      <c r="F31" s="13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thickTop="1" thickBot="1">
      <c r="A32" s="11"/>
      <c r="B32" s="659" t="s">
        <v>238</v>
      </c>
      <c r="C32" s="652"/>
      <c r="D32" s="652"/>
      <c r="E32" s="652"/>
      <c r="F32" s="65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thickTop="1" thickBot="1">
      <c r="A33" s="11"/>
      <c r="B33" s="133" t="s">
        <v>197</v>
      </c>
      <c r="C33" s="97" t="s">
        <v>13</v>
      </c>
      <c r="D33" s="134" t="s">
        <v>22</v>
      </c>
      <c r="E33" s="135" t="s">
        <v>217</v>
      </c>
      <c r="F33" s="136" t="s">
        <v>218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thickTop="1" thickBot="1">
      <c r="A34" s="11"/>
      <c r="B34" s="137" t="s">
        <v>239</v>
      </c>
      <c r="C34" s="110" t="s">
        <v>220</v>
      </c>
      <c r="D34" s="138">
        <v>1</v>
      </c>
      <c r="E34" s="112">
        <v>65000</v>
      </c>
      <c r="F34" s="113">
        <f>D34*E34</f>
        <v>65000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thickTop="1" thickBot="1">
      <c r="A35" s="11"/>
      <c r="B35" s="139"/>
      <c r="C35" s="97"/>
      <c r="D35" s="114"/>
      <c r="E35" s="135"/>
      <c r="F35" s="10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thickTop="1" thickBot="1">
      <c r="A36" s="11"/>
      <c r="B36" s="96" t="s">
        <v>221</v>
      </c>
      <c r="C36" s="97"/>
      <c r="D36" s="114"/>
      <c r="E36" s="135"/>
      <c r="F36" s="10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thickTop="1">
      <c r="A37" s="11"/>
      <c r="B37" s="101" t="s">
        <v>222</v>
      </c>
      <c r="C37" s="102" t="s">
        <v>198</v>
      </c>
      <c r="D37" s="107">
        <v>0.1169</v>
      </c>
      <c r="E37" s="108">
        <f t="shared" si="4" ref="E37:E42">$F$34</f>
        <v>65000</v>
      </c>
      <c r="F37" s="105">
        <f t="shared" si="5" ref="F37:F42">D37*E37</f>
        <v>7598.50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>
      <c r="A38" s="11"/>
      <c r="B38" s="101" t="s">
        <v>240</v>
      </c>
      <c r="C38" s="102" t="s">
        <v>198</v>
      </c>
      <c r="D38" s="107">
        <v>0.083299999999999999</v>
      </c>
      <c r="E38" s="108">
        <f t="shared" si="4"/>
        <v>65000</v>
      </c>
      <c r="F38" s="105">
        <f t="shared" si="5"/>
        <v>5414.50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>
      <c r="A39" s="11"/>
      <c r="B39" s="101" t="s">
        <v>241</v>
      </c>
      <c r="C39" s="102" t="s">
        <v>198</v>
      </c>
      <c r="D39" s="107">
        <v>0.01</v>
      </c>
      <c r="E39" s="108">
        <f t="shared" si="4"/>
        <v>65000</v>
      </c>
      <c r="F39" s="105">
        <f t="shared" si="5"/>
        <v>650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>
      <c r="A40" s="11"/>
      <c r="B40" s="101" t="s">
        <v>225</v>
      </c>
      <c r="C40" s="102" t="s">
        <v>198</v>
      </c>
      <c r="D40" s="107">
        <v>0.083299999999999999</v>
      </c>
      <c r="E40" s="108">
        <f t="shared" si="4"/>
        <v>65000</v>
      </c>
      <c r="F40" s="105">
        <f t="shared" si="5"/>
        <v>5414.50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>
      <c r="A41" s="11"/>
      <c r="B41" s="101" t="s">
        <v>226</v>
      </c>
      <c r="C41" s="102" t="s">
        <v>198</v>
      </c>
      <c r="D41" s="107">
        <v>0.041599999999999998</v>
      </c>
      <c r="E41" s="108">
        <f t="shared" si="4"/>
        <v>65000</v>
      </c>
      <c r="F41" s="105">
        <f t="shared" si="5"/>
        <v>2704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>
      <c r="A42" s="11"/>
      <c r="B42" s="101" t="s">
        <v>227</v>
      </c>
      <c r="C42" s="102" t="s">
        <v>198</v>
      </c>
      <c r="D42" s="107">
        <v>0.35460000000000003</v>
      </c>
      <c r="E42" s="108">
        <f t="shared" si="4"/>
        <v>65000</v>
      </c>
      <c r="F42" s="105">
        <f t="shared" si="5"/>
        <v>23049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thickBot="1">
      <c r="A43" s="11"/>
      <c r="B43" s="109"/>
      <c r="C43" s="110"/>
      <c r="D43" s="111"/>
      <c r="E43" s="112"/>
      <c r="F43" s="113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thickTop="1" thickBot="1">
      <c r="A44" s="11"/>
      <c r="B44" s="96" t="s">
        <v>242</v>
      </c>
      <c r="C44" s="97"/>
      <c r="D44" s="114"/>
      <c r="E44" s="99"/>
      <c r="F44" s="10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thickTop="1">
      <c r="A45" s="11"/>
      <c r="B45" s="101" t="s">
        <v>243</v>
      </c>
      <c r="C45" s="102" t="s">
        <v>198</v>
      </c>
      <c r="D45" s="107">
        <v>0.04</v>
      </c>
      <c r="E45" s="108">
        <f t="shared" si="6" ref="E45:E48">$F$34</f>
        <v>65000</v>
      </c>
      <c r="F45" s="105">
        <f t="shared" si="7" ref="F45:F48">D45*E45</f>
        <v>2600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>
      <c r="A46" s="11"/>
      <c r="B46" s="101" t="s">
        <v>230</v>
      </c>
      <c r="C46" s="102" t="s">
        <v>198</v>
      </c>
      <c r="D46" s="107">
        <v>0.02</v>
      </c>
      <c r="E46" s="108">
        <f t="shared" si="6"/>
        <v>65000</v>
      </c>
      <c r="F46" s="105">
        <f t="shared" si="7"/>
        <v>1300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>
      <c r="A47" s="11"/>
      <c r="B47" s="101" t="s">
        <v>231</v>
      </c>
      <c r="C47" s="102" t="s">
        <v>198</v>
      </c>
      <c r="D47" s="107">
        <v>0.017500000000000002</v>
      </c>
      <c r="E47" s="108">
        <f t="shared" si="6"/>
        <v>65000</v>
      </c>
      <c r="F47" s="105">
        <f t="shared" si="7"/>
        <v>1137.50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>
      <c r="A48" s="11"/>
      <c r="B48" s="101" t="s">
        <v>232</v>
      </c>
      <c r="C48" s="102" t="s">
        <v>198</v>
      </c>
      <c r="D48" s="107">
        <v>0.03</v>
      </c>
      <c r="E48" s="108">
        <f t="shared" si="6"/>
        <v>65000</v>
      </c>
      <c r="F48" s="105">
        <f t="shared" si="7"/>
        <v>1950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>
      <c r="A49" s="11"/>
      <c r="B49" s="101"/>
      <c r="C49" s="102"/>
      <c r="D49" s="107"/>
      <c r="E49" s="108"/>
      <c r="F49" s="105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>
      <c r="A50" s="11"/>
      <c r="B50" s="101" t="s">
        <v>244</v>
      </c>
      <c r="C50" s="102" t="s">
        <v>198</v>
      </c>
      <c r="D50" s="107">
        <v>0.0528</v>
      </c>
      <c r="E50" s="108">
        <f>$F$34</f>
        <v>65000</v>
      </c>
      <c r="F50" s="105">
        <f>D50*E50</f>
        <v>3432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>
      <c r="A51" s="11"/>
      <c r="B51" s="115"/>
      <c r="C51" s="116"/>
      <c r="D51" s="117"/>
      <c r="E51" s="118"/>
      <c r="F51" s="119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thickBot="1">
      <c r="A52" s="11"/>
      <c r="B52" s="120" t="s">
        <v>234</v>
      </c>
      <c r="C52" s="121" t="s">
        <v>198</v>
      </c>
      <c r="D52" s="122">
        <f>SUM(D37:D50)</f>
        <v>0.85</v>
      </c>
      <c r="E52" s="123"/>
      <c r="F52" s="124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thickTop="1" thickBot="1">
      <c r="A53" s="11"/>
      <c r="B53" s="644" t="s">
        <v>235</v>
      </c>
      <c r="C53" s="645"/>
      <c r="D53" s="646"/>
      <c r="E53" s="140" t="s">
        <v>236</v>
      </c>
      <c r="F53" s="141">
        <f>SUM(F34:F51)</f>
        <v>120250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thickTop="1" thickBot="1">
      <c r="A54" s="11"/>
      <c r="B54" s="660" t="s">
        <v>235</v>
      </c>
      <c r="C54" s="655"/>
      <c r="D54" s="655"/>
      <c r="E54" s="142" t="s">
        <v>237</v>
      </c>
      <c r="F54" s="143">
        <f>F53/8</f>
        <v>15031.25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thickTop="1" thickBot="1">
      <c r="A55" s="11"/>
      <c r="B55" s="129"/>
      <c r="C55" s="130"/>
      <c r="D55" s="131"/>
      <c r="E55" s="132"/>
      <c r="F55" s="13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thickTop="1" thickBot="1">
      <c r="A56" s="11"/>
      <c r="B56" s="647" t="s">
        <v>245</v>
      </c>
      <c r="C56" s="645"/>
      <c r="D56" s="645"/>
      <c r="E56" s="645"/>
      <c r="F56" s="645"/>
      <c r="G56" s="646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thickTop="1" thickBot="1">
      <c r="A57" s="11"/>
      <c r="B57" s="144" t="s">
        <v>197</v>
      </c>
      <c r="C57" s="145" t="s">
        <v>14</v>
      </c>
      <c r="D57" s="146" t="s">
        <v>246</v>
      </c>
      <c r="E57" s="147" t="s">
        <v>247</v>
      </c>
      <c r="F57" s="148" t="s">
        <v>248</v>
      </c>
      <c r="G57" s="149" t="s">
        <v>249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thickTop="1">
      <c r="A58" s="11"/>
      <c r="B58" s="150" t="s">
        <v>250</v>
      </c>
      <c r="C58" s="151">
        <v>1</v>
      </c>
      <c r="D58" s="108">
        <f>$F$34</f>
        <v>65000</v>
      </c>
      <c r="E58" s="152">
        <v>0.85</v>
      </c>
      <c r="F58" s="153">
        <f t="shared" si="8" ref="F58:F59">D58*(1+E58)</f>
        <v>120250</v>
      </c>
      <c r="G58" s="105">
        <f t="shared" si="9" ref="G58:G59">C58*F58</f>
        <v>120250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>
      <c r="A59" s="11"/>
      <c r="B59" s="150" t="s">
        <v>251</v>
      </c>
      <c r="C59" s="151">
        <v>1</v>
      </c>
      <c r="D59" s="108">
        <f>$F$10</f>
        <v>45000</v>
      </c>
      <c r="E59" s="152">
        <v>0.85</v>
      </c>
      <c r="F59" s="153">
        <f t="shared" si="8"/>
        <v>83250</v>
      </c>
      <c r="G59" s="105">
        <f t="shared" si="9"/>
        <v>83250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thickBot="1">
      <c r="A60" s="11"/>
      <c r="B60" s="120"/>
      <c r="C60" s="154"/>
      <c r="D60" s="121"/>
      <c r="E60" s="122"/>
      <c r="F60" s="123"/>
      <c r="G60" s="124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thickTop="1" thickBot="1">
      <c r="A61" s="11"/>
      <c r="B61" s="644" t="s">
        <v>235</v>
      </c>
      <c r="C61" s="645"/>
      <c r="D61" s="645"/>
      <c r="E61" s="646"/>
      <c r="F61" s="140" t="s">
        <v>236</v>
      </c>
      <c r="G61" s="141">
        <f>SUM(G58:G60)</f>
        <v>203500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thickTop="1">
      <c r="A62" s="11"/>
      <c r="B62" s="155"/>
      <c r="C62" s="155"/>
      <c r="D62" s="156"/>
      <c r="E62" s="157"/>
      <c r="F62" s="132"/>
      <c r="G62" s="132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thickBot="1">
      <c r="A63" s="11"/>
      <c r="B63" s="155"/>
      <c r="C63" s="155"/>
      <c r="D63" s="130"/>
      <c r="E63" s="130"/>
      <c r="F63" s="132"/>
      <c r="G63" s="132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thickTop="1" thickBot="1">
      <c r="A64" s="11"/>
      <c r="B64" s="647" t="s">
        <v>252</v>
      </c>
      <c r="C64" s="645"/>
      <c r="D64" s="645"/>
      <c r="E64" s="645"/>
      <c r="F64" s="645"/>
      <c r="G64" s="646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thickTop="1" thickBot="1">
      <c r="A65" s="11"/>
      <c r="B65" s="144" t="s">
        <v>197</v>
      </c>
      <c r="C65" s="145" t="s">
        <v>14</v>
      </c>
      <c r="D65" s="146" t="s">
        <v>246</v>
      </c>
      <c r="E65" s="147" t="s">
        <v>247</v>
      </c>
      <c r="F65" s="148" t="s">
        <v>248</v>
      </c>
      <c r="G65" s="149" t="s">
        <v>249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thickTop="1">
      <c r="A66" s="11"/>
      <c r="B66" s="150" t="s">
        <v>253</v>
      </c>
      <c r="C66" s="151">
        <v>1</v>
      </c>
      <c r="D66" s="108">
        <v>90000</v>
      </c>
      <c r="E66" s="152">
        <v>0.85</v>
      </c>
      <c r="F66" s="153">
        <f t="shared" si="10" ref="F66:F67">D66*(1+E66)</f>
        <v>166500</v>
      </c>
      <c r="G66" s="105">
        <f t="shared" si="11" ref="G66:G67">C66*F66</f>
        <v>166500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>
      <c r="A67" s="11"/>
      <c r="B67" s="150" t="s">
        <v>254</v>
      </c>
      <c r="C67" s="151">
        <v>1</v>
      </c>
      <c r="D67" s="108">
        <v>70000</v>
      </c>
      <c r="E67" s="152">
        <v>0.85</v>
      </c>
      <c r="F67" s="153">
        <f t="shared" si="10"/>
        <v>129500</v>
      </c>
      <c r="G67" s="105">
        <f t="shared" si="11"/>
        <v>129500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thickBot="1">
      <c r="A68" s="11"/>
      <c r="B68" s="158"/>
      <c r="C68" s="159"/>
      <c r="D68" s="160"/>
      <c r="E68" s="161"/>
      <c r="F68" s="162"/>
      <c r="G68" s="16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thickBot="1">
      <c r="A69" s="11"/>
      <c r="B69" s="648" t="s">
        <v>255</v>
      </c>
      <c r="C69" s="649"/>
      <c r="D69" s="649"/>
      <c r="E69" s="650"/>
      <c r="F69" s="127" t="s">
        <v>236</v>
      </c>
      <c r="G69" s="128">
        <f>SUM(G66:G67)</f>
        <v>296000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thickTop="1">
      <c r="A70" s="11"/>
      <c r="B70" s="155"/>
      <c r="C70" s="130"/>
      <c r="D70" s="130"/>
      <c r="E70" s="132"/>
      <c r="F70" s="132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61:E61"/>
    <mergeCell ref="B64:G64"/>
    <mergeCell ref="B69:E69"/>
    <mergeCell ref="B2:F3"/>
    <mergeCell ref="B29:D29"/>
    <mergeCell ref="B30:D30"/>
    <mergeCell ref="B32:F32"/>
    <mergeCell ref="B53:D53"/>
    <mergeCell ref="B54:D54"/>
    <mergeCell ref="B56:G56"/>
  </mergeCells>
  <pageMargins left="0.7" right="0.7" top="0.75" bottom="0.75" header="0" footer="0"/>
  <pageSetup orientation="portrait" paperSize="9" scale="67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O1448"/>
  <sheetViews>
    <sheetView workbookViewId="0" topLeftCell="A1"/>
  </sheetViews>
  <sheetFormatPr defaultColWidth="14.4442857142857" defaultRowHeight="15" customHeight="1"/>
  <cols>
    <col min="1" max="1" width="1.71428571428571" customWidth="1"/>
    <col min="2" max="2" width="16" customWidth="1"/>
    <col min="3" max="3" width="12.7142857142857" customWidth="1"/>
    <col min="4" max="5" width="11.1428571428571" customWidth="1"/>
    <col min="6" max="7" width="13.7142857142857" customWidth="1"/>
    <col min="8" max="8" width="10.4285714285714" customWidth="1"/>
    <col min="9" max="9" width="11.7142857142857" customWidth="1"/>
    <col min="10" max="10" width="13.4285714285714" customWidth="1"/>
    <col min="11" max="30" width="11.4285714285714" customWidth="1"/>
  </cols>
  <sheetData>
    <row r="1" spans="1:41" ht="45.75" customHeight="1">
      <c r="A1" s="164"/>
      <c r="B1" s="165"/>
      <c r="C1" s="166"/>
      <c r="D1" s="166"/>
      <c r="E1" s="166"/>
      <c r="F1" s="166"/>
      <c r="G1" s="166"/>
      <c r="H1" s="166"/>
      <c r="I1" s="166"/>
      <c r="J1" s="167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</row>
    <row r="2" spans="1:41" ht="33" customHeight="1">
      <c r="A2" s="168"/>
      <c r="B2" s="710" t="e">
        <f>+'BLOQUE PRINCIPAL'!#REF!</f>
        <v>#REF!</v>
      </c>
      <c r="C2" s="640"/>
      <c r="D2" s="640"/>
      <c r="E2" s="640"/>
      <c r="F2" s="640"/>
      <c r="G2" s="640"/>
      <c r="H2" s="640"/>
      <c r="I2" s="640"/>
      <c r="J2" s="641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</row>
    <row r="3" spans="1:41" ht="12" customHeight="1">
      <c r="A3" s="168"/>
      <c r="B3" s="710" t="str">
        <f>+'BLOQUE PRINCIPAL'!A1</f>
        <v>PRESUPUESTO DE OBRA</v>
      </c>
      <c r="C3" s="640"/>
      <c r="D3" s="640"/>
      <c r="E3" s="640"/>
      <c r="F3" s="640"/>
      <c r="G3" s="640"/>
      <c r="H3" s="640"/>
      <c r="I3" s="640"/>
      <c r="J3" s="641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</row>
    <row r="4" spans="1:41" ht="12" customHeight="1">
      <c r="A4" s="168"/>
      <c r="B4" s="710" t="s">
        <v>256</v>
      </c>
      <c r="C4" s="640"/>
      <c r="D4" s="640"/>
      <c r="E4" s="640"/>
      <c r="F4" s="640"/>
      <c r="G4" s="640"/>
      <c r="H4" s="640"/>
      <c r="I4" s="640"/>
      <c r="J4" s="641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</row>
    <row r="5" spans="1:41" ht="7.5" customHeight="1">
      <c r="A5" s="169"/>
      <c r="B5" s="170"/>
      <c r="C5" s="171"/>
      <c r="D5" s="171"/>
      <c r="E5" s="171"/>
      <c r="F5" s="171"/>
      <c r="G5" s="171"/>
      <c r="H5" s="171"/>
      <c r="I5" s="171"/>
      <c r="J5" s="172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</row>
    <row r="6" spans="1:41" ht="12" customHeight="1">
      <c r="A6" s="173"/>
      <c r="B6" s="173"/>
      <c r="C6" s="174"/>
      <c r="D6" s="173"/>
      <c r="E6" s="175"/>
      <c r="F6" s="173"/>
      <c r="G6" s="175"/>
      <c r="H6" s="174"/>
      <c r="I6" s="175"/>
      <c r="J6" s="175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</row>
    <row r="7" spans="1:41" ht="12" customHeight="1">
      <c r="A7" s="173"/>
      <c r="B7" s="176"/>
      <c r="C7" s="177"/>
      <c r="D7" s="177"/>
      <c r="E7" s="178"/>
      <c r="F7" s="177"/>
      <c r="G7" s="178"/>
      <c r="H7" s="179"/>
      <c r="I7" s="178"/>
      <c r="J7" s="180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</row>
    <row r="8" spans="1:41" ht="12" customHeight="1">
      <c r="A8" s="173"/>
      <c r="B8" s="711" t="s">
        <v>257</v>
      </c>
      <c r="C8" s="712"/>
      <c r="D8" s="690" t="e">
        <f>+B2&amp;"-"&amp;B3</f>
        <v>#REF!</v>
      </c>
      <c r="E8" s="672"/>
      <c r="F8" s="672"/>
      <c r="G8" s="672"/>
      <c r="H8" s="672"/>
      <c r="I8" s="672"/>
      <c r="J8" s="6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</row>
    <row r="9" spans="1:41" ht="29.25" customHeight="1">
      <c r="A9" s="173"/>
      <c r="B9" s="636"/>
      <c r="C9" s="713"/>
      <c r="D9" s="674"/>
      <c r="E9" s="637"/>
      <c r="F9" s="637"/>
      <c r="G9" s="637"/>
      <c r="H9" s="637"/>
      <c r="I9" s="637"/>
      <c r="J9" s="638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</row>
    <row r="10" spans="1:41" ht="12" customHeight="1">
      <c r="A10" s="173"/>
      <c r="B10" s="181"/>
      <c r="C10" s="182"/>
      <c r="D10" s="183"/>
      <c r="E10" s="184"/>
      <c r="F10" s="183"/>
      <c r="G10" s="184"/>
      <c r="H10" s="183"/>
      <c r="I10" s="184"/>
      <c r="J10" s="185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</row>
    <row r="11" spans="1:41" ht="11.25" customHeight="1">
      <c r="A11" s="173"/>
      <c r="B11" s="186" t="s">
        <v>258</v>
      </c>
      <c r="C11" s="187">
        <f>'BLOQUE PRINCIPAL'!$A$4</f>
        <v>1</v>
      </c>
      <c r="D11" s="675" t="str">
        <f>'BLOQUE PRINCIPAL'!$B$4</f>
        <v>PRELIMINARES</v>
      </c>
      <c r="E11" s="640"/>
      <c r="F11" s="640"/>
      <c r="G11" s="640"/>
      <c r="H11" s="676"/>
      <c r="I11" s="677" t="s">
        <v>259</v>
      </c>
      <c r="J11" s="641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</row>
    <row r="12" spans="1:41" ht="12" customHeight="1">
      <c r="A12" s="173"/>
      <c r="B12" s="188" t="s">
        <v>260</v>
      </c>
      <c r="C12" s="189" t="e">
        <f>'BLOQUE PRINCIPAL'!#REF!</f>
        <v>#REF!</v>
      </c>
      <c r="D12" s="678" t="e">
        <f>'BLOQUE PRINCIPAL'!#REF!</f>
        <v>#REF!</v>
      </c>
      <c r="E12" s="679"/>
      <c r="F12" s="679"/>
      <c r="G12" s="679"/>
      <c r="H12" s="680"/>
      <c r="I12" s="190" t="s">
        <v>196</v>
      </c>
      <c r="J12" s="191" t="e">
        <f>'BLOQUE PRINCIPAL'!#REF!</f>
        <v>#REF!</v>
      </c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</row>
    <row r="13" spans="1:41" ht="12" customHeight="1">
      <c r="A13" s="173"/>
      <c r="B13" s="667" t="s">
        <v>261</v>
      </c>
      <c r="C13" s="662"/>
      <c r="D13" s="662"/>
      <c r="E13" s="663"/>
      <c r="F13" s="192" t="s">
        <v>13</v>
      </c>
      <c r="G13" s="193" t="s">
        <v>262</v>
      </c>
      <c r="H13" s="194" t="s">
        <v>263</v>
      </c>
      <c r="I13" s="193" t="s">
        <v>264</v>
      </c>
      <c r="J13" s="195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</row>
    <row r="14" spans="1:41" ht="12" customHeight="1">
      <c r="A14" s="173"/>
      <c r="B14" s="669" t="s">
        <v>265</v>
      </c>
      <c r="C14" s="662"/>
      <c r="D14" s="662"/>
      <c r="E14" s="663"/>
      <c r="F14" s="196" t="s">
        <v>266</v>
      </c>
      <c r="G14" s="195">
        <f>SUM(J27*0.05)</f>
        <v>37.578125</v>
      </c>
      <c r="H14" s="196"/>
      <c r="I14" s="195">
        <f>G14</f>
        <v>37.578125</v>
      </c>
      <c r="J14" s="197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</row>
    <row r="15" spans="1:41" ht="12" customHeight="1">
      <c r="A15" s="173"/>
      <c r="B15" s="669"/>
      <c r="C15" s="662"/>
      <c r="D15" s="662"/>
      <c r="E15" s="663"/>
      <c r="F15" s="198"/>
      <c r="G15" s="195"/>
      <c r="H15" s="196"/>
      <c r="I15" s="195"/>
      <c r="J15" s="199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</row>
    <row r="16" spans="1:41" ht="12" customHeight="1">
      <c r="A16" s="173"/>
      <c r="B16" s="200"/>
      <c r="C16" s="201"/>
      <c r="D16" s="201"/>
      <c r="E16" s="202"/>
      <c r="F16" s="196"/>
      <c r="G16" s="195"/>
      <c r="H16" s="196"/>
      <c r="I16" s="195"/>
      <c r="J16" s="195" t="s">
        <v>267</v>
      </c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</row>
    <row r="17" spans="1:41" ht="12" customHeight="1">
      <c r="A17" s="173"/>
      <c r="B17" s="669"/>
      <c r="C17" s="662"/>
      <c r="D17" s="662"/>
      <c r="E17" s="663"/>
      <c r="F17" s="196"/>
      <c r="G17" s="195"/>
      <c r="H17" s="196"/>
      <c r="I17" s="195"/>
      <c r="J17" s="203">
        <f>SUM(I14:I15)</f>
        <v>37.578125</v>
      </c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</row>
    <row r="18" spans="1:41" ht="12" customHeight="1">
      <c r="A18" s="173"/>
      <c r="B18" s="667" t="s">
        <v>268</v>
      </c>
      <c r="C18" s="662"/>
      <c r="D18" s="662"/>
      <c r="E18" s="663"/>
      <c r="F18" s="192" t="s">
        <v>13</v>
      </c>
      <c r="G18" s="204" t="s">
        <v>269</v>
      </c>
      <c r="H18" s="192" t="s">
        <v>209</v>
      </c>
      <c r="I18" s="205" t="s">
        <v>264</v>
      </c>
      <c r="J18" s="206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</row>
    <row r="19" spans="1:41" ht="12" customHeight="1">
      <c r="A19" s="173"/>
      <c r="B19" s="693" t="s">
        <v>270</v>
      </c>
      <c r="C19" s="662"/>
      <c r="D19" s="662"/>
      <c r="E19" s="663"/>
      <c r="F19" s="198" t="s">
        <v>21</v>
      </c>
      <c r="G19" s="195" t="e">
        <f>MATERIALES!#REF!</f>
        <v>#REF!</v>
      </c>
      <c r="H19" s="196">
        <v>0.25</v>
      </c>
      <c r="I19" s="195" t="e">
        <f t="shared" si="0" ref="I19:I20">SUM(G19*H19)</f>
        <v>#REF!</v>
      </c>
      <c r="J19" s="197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</row>
    <row r="20" spans="1:41" ht="12" customHeight="1">
      <c r="A20" s="173"/>
      <c r="B20" s="669" t="s">
        <v>271</v>
      </c>
      <c r="C20" s="662"/>
      <c r="D20" s="662"/>
      <c r="E20" s="663"/>
      <c r="F20" s="207" t="s">
        <v>272</v>
      </c>
      <c r="G20" s="208" t="str">
        <f>MATERIALES!$C$26</f>
        <v>Bisagra cobrizada 3" x 2"</v>
      </c>
      <c r="H20" s="209">
        <v>0.01</v>
      </c>
      <c r="I20" s="195" t="e">
        <f t="shared" si="0"/>
        <v>#VALUE!</v>
      </c>
      <c r="J20" s="206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</row>
    <row r="21" spans="1:41" ht="12" customHeight="1">
      <c r="A21" s="173"/>
      <c r="B21" s="670"/>
      <c r="C21" s="662"/>
      <c r="D21" s="662"/>
      <c r="E21" s="663"/>
      <c r="F21" s="210"/>
      <c r="G21" s="211"/>
      <c r="H21" s="196"/>
      <c r="I21" s="211"/>
      <c r="J21" s="195" t="s">
        <v>267</v>
      </c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</row>
    <row r="22" spans="1:41" ht="12" customHeight="1">
      <c r="A22" s="173"/>
      <c r="B22" s="670"/>
      <c r="C22" s="662"/>
      <c r="D22" s="662"/>
      <c r="E22" s="663"/>
      <c r="F22" s="212"/>
      <c r="G22" s="213"/>
      <c r="H22" s="214"/>
      <c r="I22" s="213"/>
      <c r="J22" s="215" t="e">
        <f>SUM(I19:I21)</f>
        <v>#REF!</v>
      </c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</row>
    <row r="23" spans="1:41" ht="12" customHeight="1">
      <c r="A23" s="173"/>
      <c r="B23" s="667" t="s">
        <v>273</v>
      </c>
      <c r="C23" s="663"/>
      <c r="D23" s="194" t="s">
        <v>14</v>
      </c>
      <c r="E23" s="205" t="s">
        <v>274</v>
      </c>
      <c r="F23" s="192" t="s">
        <v>275</v>
      </c>
      <c r="G23" s="216" t="s">
        <v>276</v>
      </c>
      <c r="H23" s="192" t="s">
        <v>277</v>
      </c>
      <c r="I23" s="205" t="s">
        <v>278</v>
      </c>
      <c r="J23" s="195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</row>
    <row r="24" spans="1:41" ht="12" customHeight="1">
      <c r="A24" s="173"/>
      <c r="B24" s="669" t="s">
        <v>279</v>
      </c>
      <c r="C24" s="663"/>
      <c r="D24" s="196">
        <v>1</v>
      </c>
      <c r="E24" s="195">
        <f>90000*D24</f>
        <v>90000</v>
      </c>
      <c r="F24" s="196">
        <v>85</v>
      </c>
      <c r="G24" s="195">
        <f t="shared" si="1" ref="G24:G25">SUM(E24*(1+F24/100))</f>
        <v>166500</v>
      </c>
      <c r="H24" s="196">
        <v>320</v>
      </c>
      <c r="I24" s="195">
        <f t="shared" si="2" ref="I24:I25">SUM(G24/H24)</f>
        <v>520.3125</v>
      </c>
      <c r="J24" s="206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</row>
    <row r="25" spans="1:41" ht="12" customHeight="1">
      <c r="A25" s="173"/>
      <c r="B25" s="669" t="s">
        <v>280</v>
      </c>
      <c r="C25" s="663"/>
      <c r="D25" s="196">
        <v>1</v>
      </c>
      <c r="E25" s="195">
        <f>40000*D25</f>
        <v>40000</v>
      </c>
      <c r="F25" s="196">
        <v>85</v>
      </c>
      <c r="G25" s="195">
        <f t="shared" si="1"/>
        <v>74000</v>
      </c>
      <c r="H25" s="196">
        <f>H24</f>
        <v>320</v>
      </c>
      <c r="I25" s="195">
        <f t="shared" si="2"/>
        <v>231.25</v>
      </c>
      <c r="J25" s="206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</row>
    <row r="26" spans="1:41" ht="12" customHeight="1">
      <c r="A26" s="173"/>
      <c r="B26" s="670"/>
      <c r="C26" s="662"/>
      <c r="D26" s="663"/>
      <c r="E26" s="211"/>
      <c r="F26" s="196"/>
      <c r="G26" s="195"/>
      <c r="H26" s="196"/>
      <c r="I26" s="217"/>
      <c r="J26" s="195" t="s">
        <v>267</v>
      </c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</row>
    <row r="27" spans="1:41" ht="12" customHeight="1">
      <c r="A27" s="173"/>
      <c r="B27" s="670"/>
      <c r="C27" s="662"/>
      <c r="D27" s="663"/>
      <c r="E27" s="211"/>
      <c r="F27" s="196"/>
      <c r="G27" s="211"/>
      <c r="H27" s="196"/>
      <c r="I27" s="211"/>
      <c r="J27" s="203">
        <f>SUM(I24:I26)</f>
        <v>751.5625</v>
      </c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</row>
    <row r="28" spans="1:41" ht="24" customHeight="1">
      <c r="A28" s="173"/>
      <c r="B28" s="667" t="s">
        <v>281</v>
      </c>
      <c r="C28" s="662"/>
      <c r="D28" s="663"/>
      <c r="E28" s="205" t="s">
        <v>13</v>
      </c>
      <c r="F28" s="192" t="s">
        <v>14</v>
      </c>
      <c r="G28" s="216" t="s">
        <v>282</v>
      </c>
      <c r="H28" s="192" t="s">
        <v>283</v>
      </c>
      <c r="I28" s="205" t="s">
        <v>264</v>
      </c>
      <c r="J28" s="195" t="s">
        <v>200</v>
      </c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</row>
    <row r="29" spans="1:41" ht="12" customHeight="1">
      <c r="A29" s="173"/>
      <c r="B29" s="661"/>
      <c r="C29" s="662"/>
      <c r="D29" s="663"/>
      <c r="E29" s="205"/>
      <c r="F29" s="192"/>
      <c r="G29" s="216"/>
      <c r="H29" s="192"/>
      <c r="I29" s="205"/>
      <c r="J29" s="195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</row>
    <row r="30" spans="1:41" ht="12" customHeight="1">
      <c r="A30" s="173"/>
      <c r="B30" s="670"/>
      <c r="C30" s="662"/>
      <c r="D30" s="663"/>
      <c r="E30" s="195"/>
      <c r="F30" s="218"/>
      <c r="G30" s="195"/>
      <c r="H30" s="196"/>
      <c r="I30" s="211"/>
      <c r="J30" s="195" t="s">
        <v>267</v>
      </c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</row>
    <row r="31" spans="1:41" ht="12" customHeight="1">
      <c r="A31" s="173"/>
      <c r="B31" s="670"/>
      <c r="C31" s="662"/>
      <c r="D31" s="663"/>
      <c r="E31" s="195"/>
      <c r="F31" s="218"/>
      <c r="G31" s="195"/>
      <c r="H31" s="196"/>
      <c r="I31" s="211"/>
      <c r="J31" s="203">
        <f>SUM(I29)</f>
        <v>0</v>
      </c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</row>
    <row r="32" spans="1:41" ht="12" customHeight="1">
      <c r="A32" s="173"/>
      <c r="B32" s="661" t="s">
        <v>137</v>
      </c>
      <c r="C32" s="662"/>
      <c r="D32" s="662"/>
      <c r="E32" s="662"/>
      <c r="F32" s="662"/>
      <c r="G32" s="662"/>
      <c r="H32" s="662"/>
      <c r="I32" s="663"/>
      <c r="J32" s="219" t="e">
        <f>SUM(J17+J22+J27+J31)</f>
        <v>#REF!</v>
      </c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</row>
    <row r="33" spans="1:41" ht="12" customHeight="1">
      <c r="A33" s="173"/>
      <c r="B33" s="661" t="s">
        <v>284</v>
      </c>
      <c r="C33" s="662"/>
      <c r="D33" s="662"/>
      <c r="E33" s="662"/>
      <c r="F33" s="662"/>
      <c r="G33" s="662"/>
      <c r="H33" s="662"/>
      <c r="I33" s="663"/>
      <c r="J33" s="203" t="e">
        <f>J32</f>
        <v>#REF!</v>
      </c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</row>
    <row r="34" spans="1:41" ht="12" customHeight="1">
      <c r="A34" s="173"/>
      <c r="B34" s="220"/>
      <c r="C34" s="174"/>
      <c r="D34" s="173"/>
      <c r="E34" s="175"/>
      <c r="F34" s="173"/>
      <c r="G34" s="175"/>
      <c r="H34" s="174"/>
      <c r="I34" s="175"/>
      <c r="J34" s="221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</row>
    <row r="35" spans="1:41" ht="12" customHeight="1">
      <c r="A35" s="173"/>
      <c r="B35" s="220"/>
      <c r="C35" s="174"/>
      <c r="D35" s="173"/>
      <c r="E35" s="175"/>
      <c r="F35" s="173"/>
      <c r="G35" s="175"/>
      <c r="H35" s="174"/>
      <c r="I35" s="175"/>
      <c r="J35" s="221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</row>
    <row r="36" spans="1:41" ht="12" customHeight="1">
      <c r="A36" s="173"/>
      <c r="B36" s="222"/>
      <c r="C36" s="223"/>
      <c r="D36" s="224"/>
      <c r="E36" s="225"/>
      <c r="F36" s="224"/>
      <c r="G36" s="225"/>
      <c r="H36" s="223"/>
      <c r="I36" s="225"/>
      <c r="J36" s="226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</row>
    <row r="37" spans="1:41" ht="30" customHeight="1">
      <c r="A37" s="173"/>
      <c r="B37" s="173"/>
      <c r="C37" s="174"/>
      <c r="D37" s="173"/>
      <c r="E37" s="175"/>
      <c r="F37" s="173"/>
      <c r="G37" s="175"/>
      <c r="H37" s="174"/>
      <c r="I37" s="175"/>
      <c r="J37" s="175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</row>
    <row r="38" spans="1:41" ht="30.75" customHeight="1">
      <c r="A38" s="173"/>
      <c r="B38" s="173"/>
      <c r="C38" s="174"/>
      <c r="D38" s="173"/>
      <c r="E38" s="175"/>
      <c r="F38" s="173"/>
      <c r="G38" s="175"/>
      <c r="H38" s="174"/>
      <c r="I38" s="175"/>
      <c r="J38" s="175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</row>
    <row r="39" spans="1:41" ht="12" customHeight="1">
      <c r="A39" s="173"/>
      <c r="B39" s="696"/>
      <c r="C39" s="665"/>
      <c r="D39" s="682"/>
      <c r="E39" s="178"/>
      <c r="F39" s="177"/>
      <c r="G39" s="178"/>
      <c r="H39" s="179"/>
      <c r="I39" s="178"/>
      <c r="J39" s="180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</row>
    <row r="40" spans="1:41" ht="12" customHeight="1">
      <c r="A40" s="173"/>
      <c r="B40" s="697" t="s">
        <v>257</v>
      </c>
      <c r="C40" s="676"/>
      <c r="D40" s="690" t="e">
        <f>+$D$8</f>
        <v>#REF!</v>
      </c>
      <c r="E40" s="672"/>
      <c r="F40" s="672"/>
      <c r="G40" s="672"/>
      <c r="H40" s="672"/>
      <c r="I40" s="672"/>
      <c r="J40" s="6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</row>
    <row r="41" spans="1:41" ht="27" customHeight="1">
      <c r="A41" s="173"/>
      <c r="B41" s="181"/>
      <c r="C41" s="182"/>
      <c r="D41" s="674"/>
      <c r="E41" s="637"/>
      <c r="F41" s="637"/>
      <c r="G41" s="637"/>
      <c r="H41" s="637"/>
      <c r="I41" s="637"/>
      <c r="J41" s="638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</row>
    <row r="42" spans="1:41" ht="12" customHeight="1">
      <c r="A42" s="173"/>
      <c r="B42" s="181"/>
      <c r="C42" s="182"/>
      <c r="D42" s="183"/>
      <c r="E42" s="184"/>
      <c r="F42" s="183"/>
      <c r="G42" s="184"/>
      <c r="H42" s="183"/>
      <c r="I42" s="184"/>
      <c r="J42" s="185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</row>
    <row r="43" spans="1:41" ht="11.25" customHeight="1">
      <c r="A43" s="173"/>
      <c r="B43" s="186" t="s">
        <v>258</v>
      </c>
      <c r="C43" s="227" t="e">
        <f>+'BLOQUE PRINCIPAL'!#REF!</f>
        <v>#REF!</v>
      </c>
      <c r="D43" s="675" t="e">
        <f>+'BLOQUE PRINCIPAL'!#REF!</f>
        <v>#REF!</v>
      </c>
      <c r="E43" s="640"/>
      <c r="F43" s="640"/>
      <c r="G43" s="640"/>
      <c r="H43" s="676"/>
      <c r="I43" s="677" t="s">
        <v>259</v>
      </c>
      <c r="J43" s="641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</row>
    <row r="44" spans="1:41" ht="20.25" customHeight="1">
      <c r="A44" s="173"/>
      <c r="B44" s="188" t="s">
        <v>260</v>
      </c>
      <c r="C44" s="189" t="e">
        <f>+'BLOQUE PRINCIPAL'!#REF!</f>
        <v>#REF!</v>
      </c>
      <c r="D44" s="678" t="e">
        <f>+'BLOQUE PRINCIPAL'!#REF!</f>
        <v>#REF!</v>
      </c>
      <c r="E44" s="679"/>
      <c r="F44" s="679"/>
      <c r="G44" s="679"/>
      <c r="H44" s="680"/>
      <c r="I44" s="190" t="s">
        <v>196</v>
      </c>
      <c r="J44" s="191" t="e">
        <f>+'BLOQUE PRINCIPAL'!#REF!</f>
        <v>#REF!</v>
      </c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</row>
    <row r="45" spans="1:41" ht="12" customHeight="1">
      <c r="A45" s="173"/>
      <c r="B45" s="667" t="s">
        <v>261</v>
      </c>
      <c r="C45" s="662"/>
      <c r="D45" s="662"/>
      <c r="E45" s="663"/>
      <c r="F45" s="192" t="s">
        <v>13</v>
      </c>
      <c r="G45" s="193" t="s">
        <v>262</v>
      </c>
      <c r="H45" s="194" t="s">
        <v>263</v>
      </c>
      <c r="I45" s="193" t="s">
        <v>264</v>
      </c>
      <c r="J45" s="195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</row>
    <row r="46" spans="1:41" ht="12" customHeight="1">
      <c r="A46" s="173"/>
      <c r="B46" s="669" t="s">
        <v>265</v>
      </c>
      <c r="C46" s="662"/>
      <c r="D46" s="662"/>
      <c r="E46" s="663"/>
      <c r="F46" s="196" t="s">
        <v>266</v>
      </c>
      <c r="G46" s="195">
        <f>SUM(J59*0.05)</f>
        <v>400.83333333333331</v>
      </c>
      <c r="H46" s="196"/>
      <c r="I46" s="195">
        <f>G46</f>
        <v>400.83333333333331</v>
      </c>
      <c r="J46" s="197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</row>
    <row r="47" spans="1:41" ht="12" customHeight="1">
      <c r="A47" s="173"/>
      <c r="B47" s="669"/>
      <c r="C47" s="662"/>
      <c r="D47" s="662"/>
      <c r="E47" s="663"/>
      <c r="F47" s="198"/>
      <c r="G47" s="195"/>
      <c r="H47" s="196"/>
      <c r="I47" s="195"/>
      <c r="J47" s="199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</row>
    <row r="48" spans="1:41" ht="12" customHeight="1">
      <c r="A48" s="173"/>
      <c r="B48" s="200"/>
      <c r="C48" s="201"/>
      <c r="D48" s="201"/>
      <c r="E48" s="202"/>
      <c r="F48" s="196"/>
      <c r="G48" s="195"/>
      <c r="H48" s="196"/>
      <c r="I48" s="195"/>
      <c r="J48" s="195" t="s">
        <v>267</v>
      </c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</row>
    <row r="49" spans="1:41" ht="12" customHeight="1">
      <c r="A49" s="173"/>
      <c r="B49" s="669"/>
      <c r="C49" s="662"/>
      <c r="D49" s="662"/>
      <c r="E49" s="663"/>
      <c r="F49" s="196"/>
      <c r="G49" s="195"/>
      <c r="H49" s="196"/>
      <c r="I49" s="195"/>
      <c r="J49" s="203">
        <f>SUM(I46:I47)</f>
        <v>400.83333333333331</v>
      </c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</row>
    <row r="50" spans="1:41" ht="12" customHeight="1">
      <c r="A50" s="173"/>
      <c r="B50" s="667" t="s">
        <v>268</v>
      </c>
      <c r="C50" s="662"/>
      <c r="D50" s="662"/>
      <c r="E50" s="663"/>
      <c r="F50" s="192" t="s">
        <v>13</v>
      </c>
      <c r="G50" s="204" t="s">
        <v>269</v>
      </c>
      <c r="H50" s="192" t="s">
        <v>209</v>
      </c>
      <c r="I50" s="205" t="s">
        <v>264</v>
      </c>
      <c r="J50" s="206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</row>
    <row r="51" spans="1:41" ht="12" customHeight="1">
      <c r="A51" s="173"/>
      <c r="B51" s="693"/>
      <c r="C51" s="662"/>
      <c r="D51" s="662"/>
      <c r="E51" s="663"/>
      <c r="F51" s="198"/>
      <c r="G51" s="195"/>
      <c r="H51" s="196"/>
      <c r="I51" s="211">
        <f>SUM(G51*H51)</f>
        <v>0</v>
      </c>
      <c r="J51" s="197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</row>
    <row r="52" spans="1:41" ht="12" customHeight="1">
      <c r="A52" s="173"/>
      <c r="B52" s="669"/>
      <c r="C52" s="662"/>
      <c r="D52" s="662"/>
      <c r="E52" s="663"/>
      <c r="F52" s="207"/>
      <c r="G52" s="211"/>
      <c r="H52" s="209"/>
      <c r="I52" s="211"/>
      <c r="J52" s="206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</row>
    <row r="53" spans="1:41" ht="12" customHeight="1">
      <c r="A53" s="173"/>
      <c r="B53" s="670"/>
      <c r="C53" s="662"/>
      <c r="D53" s="662"/>
      <c r="E53" s="663"/>
      <c r="F53" s="210"/>
      <c r="G53" s="211"/>
      <c r="H53" s="196"/>
      <c r="I53" s="211"/>
      <c r="J53" s="195" t="s">
        <v>267</v>
      </c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</row>
    <row r="54" spans="1:41" ht="12" customHeight="1">
      <c r="A54" s="173"/>
      <c r="B54" s="670"/>
      <c r="C54" s="662"/>
      <c r="D54" s="662"/>
      <c r="E54" s="663"/>
      <c r="F54" s="212"/>
      <c r="G54" s="213"/>
      <c r="H54" s="214"/>
      <c r="I54" s="213"/>
      <c r="J54" s="215">
        <f>SUM(I51:I53)</f>
        <v>0</v>
      </c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</row>
    <row r="55" spans="1:41" ht="12" customHeight="1">
      <c r="A55" s="173"/>
      <c r="B55" s="667" t="s">
        <v>273</v>
      </c>
      <c r="C55" s="663"/>
      <c r="D55" s="194" t="s">
        <v>14</v>
      </c>
      <c r="E55" s="205" t="s">
        <v>274</v>
      </c>
      <c r="F55" s="192" t="s">
        <v>275</v>
      </c>
      <c r="G55" s="216" t="s">
        <v>276</v>
      </c>
      <c r="H55" s="192" t="s">
        <v>277</v>
      </c>
      <c r="I55" s="205" t="s">
        <v>278</v>
      </c>
      <c r="J55" s="195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</row>
    <row r="56" spans="1:41" ht="12" customHeight="1">
      <c r="A56" s="173"/>
      <c r="B56" s="669" t="s">
        <v>279</v>
      </c>
      <c r="C56" s="668"/>
      <c r="D56" s="196">
        <v>1</v>
      </c>
      <c r="E56" s="195">
        <f>90000*D56</f>
        <v>90000</v>
      </c>
      <c r="F56" s="196">
        <v>85</v>
      </c>
      <c r="G56" s="195">
        <f t="shared" si="3" ref="G56:G57">SUM(E56*(1+F56/100))</f>
        <v>166500</v>
      </c>
      <c r="H56" s="196">
        <v>30</v>
      </c>
      <c r="I56" s="211">
        <f t="shared" si="4" ref="I56:I57">SUM(G56/H56)</f>
        <v>5550</v>
      </c>
      <c r="J56" s="206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</row>
    <row r="57" spans="1:41" ht="12" customHeight="1">
      <c r="A57" s="173"/>
      <c r="B57" s="669" t="s">
        <v>280</v>
      </c>
      <c r="C57" s="668"/>
      <c r="D57" s="196">
        <v>1</v>
      </c>
      <c r="E57" s="195">
        <f>40000*D57</f>
        <v>40000</v>
      </c>
      <c r="F57" s="196">
        <f>F56</f>
        <v>85</v>
      </c>
      <c r="G57" s="195">
        <f t="shared" si="3"/>
        <v>74000</v>
      </c>
      <c r="H57" s="196">
        <f>H56</f>
        <v>30</v>
      </c>
      <c r="I57" s="211">
        <f t="shared" si="4"/>
        <v>2466.6666666666665</v>
      </c>
      <c r="J57" s="206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</row>
    <row r="58" spans="1:41" ht="12" customHeight="1">
      <c r="A58" s="173"/>
      <c r="B58" s="670"/>
      <c r="C58" s="662"/>
      <c r="D58" s="663"/>
      <c r="E58" s="211"/>
      <c r="F58" s="196"/>
      <c r="G58" s="195"/>
      <c r="H58" s="196"/>
      <c r="I58" s="217"/>
      <c r="J58" s="195" t="s">
        <v>267</v>
      </c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</row>
    <row r="59" spans="1:41" ht="12" customHeight="1">
      <c r="A59" s="173"/>
      <c r="B59" s="670"/>
      <c r="C59" s="662"/>
      <c r="D59" s="663"/>
      <c r="E59" s="211"/>
      <c r="F59" s="196"/>
      <c r="G59" s="211"/>
      <c r="H59" s="196"/>
      <c r="I59" s="211"/>
      <c r="J59" s="203">
        <f>SUM(I56:I58)</f>
        <v>8016.6666666666661</v>
      </c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</row>
    <row r="60" spans="1:41" ht="24" customHeight="1">
      <c r="A60" s="173"/>
      <c r="B60" s="667" t="s">
        <v>281</v>
      </c>
      <c r="C60" s="662"/>
      <c r="D60" s="663"/>
      <c r="E60" s="205" t="s">
        <v>13</v>
      </c>
      <c r="F60" s="192" t="s">
        <v>14</v>
      </c>
      <c r="G60" s="216" t="s">
        <v>282</v>
      </c>
      <c r="H60" s="192" t="s">
        <v>283</v>
      </c>
      <c r="I60" s="205" t="s">
        <v>264</v>
      </c>
      <c r="J60" s="195" t="s">
        <v>200</v>
      </c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</row>
    <row r="61" spans="1:41" ht="12" customHeight="1">
      <c r="A61" s="173"/>
      <c r="B61" s="661"/>
      <c r="C61" s="662"/>
      <c r="D61" s="663"/>
      <c r="E61" s="205"/>
      <c r="F61" s="192"/>
      <c r="G61" s="216"/>
      <c r="H61" s="192"/>
      <c r="I61" s="205"/>
      <c r="J61" s="195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</row>
    <row r="62" spans="1:41" ht="12" customHeight="1">
      <c r="A62" s="173"/>
      <c r="B62" s="670"/>
      <c r="C62" s="662"/>
      <c r="D62" s="663"/>
      <c r="E62" s="195"/>
      <c r="F62" s="218"/>
      <c r="G62" s="195"/>
      <c r="H62" s="196"/>
      <c r="I62" s="211"/>
      <c r="J62" s="195" t="s">
        <v>267</v>
      </c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</row>
    <row r="63" spans="1:41" ht="12" customHeight="1">
      <c r="A63" s="173"/>
      <c r="B63" s="670"/>
      <c r="C63" s="662"/>
      <c r="D63" s="663"/>
      <c r="E63" s="195"/>
      <c r="F63" s="218"/>
      <c r="G63" s="195"/>
      <c r="H63" s="196"/>
      <c r="I63" s="211"/>
      <c r="J63" s="203">
        <f>SUM(I61)</f>
        <v>0</v>
      </c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</row>
    <row r="64" spans="1:41" ht="12" customHeight="1">
      <c r="A64" s="173"/>
      <c r="B64" s="661" t="s">
        <v>137</v>
      </c>
      <c r="C64" s="662"/>
      <c r="D64" s="662"/>
      <c r="E64" s="662"/>
      <c r="F64" s="662"/>
      <c r="G64" s="662"/>
      <c r="H64" s="662"/>
      <c r="I64" s="663"/>
      <c r="J64" s="219">
        <f>SUM(J49+J54+J59+J63)</f>
        <v>8417.50</v>
      </c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</row>
    <row r="65" spans="1:41" ht="12" customHeight="1">
      <c r="A65" s="173"/>
      <c r="B65" s="661" t="s">
        <v>284</v>
      </c>
      <c r="C65" s="662"/>
      <c r="D65" s="662"/>
      <c r="E65" s="662"/>
      <c r="F65" s="662"/>
      <c r="G65" s="662"/>
      <c r="H65" s="662"/>
      <c r="I65" s="663"/>
      <c r="J65" s="203">
        <f>J64</f>
        <v>8417.50</v>
      </c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</row>
    <row r="66" spans="1:41" ht="12" customHeight="1">
      <c r="A66" s="173"/>
      <c r="B66" s="176"/>
      <c r="C66" s="179"/>
      <c r="D66" s="177"/>
      <c r="E66" s="178"/>
      <c r="F66" s="177"/>
      <c r="G66" s="178"/>
      <c r="H66" s="179"/>
      <c r="I66" s="178"/>
      <c r="J66" s="180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</row>
    <row r="67" spans="1:41" ht="12" customHeight="1">
      <c r="A67" s="173"/>
      <c r="B67" s="220"/>
      <c r="C67" s="174"/>
      <c r="D67" s="173"/>
      <c r="E67" s="175"/>
      <c r="F67" s="173"/>
      <c r="G67" s="175"/>
      <c r="H67" s="174"/>
      <c r="I67" s="175"/>
      <c r="J67" s="221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</row>
    <row r="68" spans="1:41" ht="12" customHeight="1">
      <c r="A68" s="173"/>
      <c r="B68" s="222"/>
      <c r="C68" s="223"/>
      <c r="D68" s="224"/>
      <c r="E68" s="225"/>
      <c r="F68" s="224"/>
      <c r="G68" s="225"/>
      <c r="H68" s="223"/>
      <c r="I68" s="225"/>
      <c r="J68" s="226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</row>
    <row r="69" spans="1:41" ht="30.75" customHeight="1">
      <c r="A69" s="173"/>
      <c r="B69" s="173"/>
      <c r="C69" s="174"/>
      <c r="D69" s="173"/>
      <c r="E69" s="175"/>
      <c r="F69" s="173"/>
      <c r="G69" s="175"/>
      <c r="H69" s="174"/>
      <c r="I69" s="175"/>
      <c r="J69" s="175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</row>
    <row r="70" spans="1:41" ht="30.75" customHeight="1">
      <c r="A70" s="173"/>
      <c r="B70" s="173"/>
      <c r="C70" s="174"/>
      <c r="D70" s="173"/>
      <c r="E70" s="175"/>
      <c r="F70" s="173"/>
      <c r="G70" s="175"/>
      <c r="H70" s="174"/>
      <c r="I70" s="175"/>
      <c r="J70" s="175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</row>
    <row r="71" spans="1:41" ht="12" customHeight="1">
      <c r="A71" s="173"/>
      <c r="B71" s="696"/>
      <c r="C71" s="665"/>
      <c r="D71" s="682"/>
      <c r="E71" s="178"/>
      <c r="F71" s="177"/>
      <c r="G71" s="178"/>
      <c r="H71" s="179"/>
      <c r="I71" s="178"/>
      <c r="J71" s="180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</row>
    <row r="72" spans="1:41" ht="12" customHeight="1">
      <c r="A72" s="173"/>
      <c r="B72" s="697" t="s">
        <v>257</v>
      </c>
      <c r="C72" s="676"/>
      <c r="D72" s="690" t="e">
        <f>+$D$8</f>
        <v>#REF!</v>
      </c>
      <c r="E72" s="672"/>
      <c r="F72" s="672"/>
      <c r="G72" s="672"/>
      <c r="H72" s="672"/>
      <c r="I72" s="672"/>
      <c r="J72" s="6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</row>
    <row r="73" spans="1:41" ht="22.5" customHeight="1">
      <c r="A73" s="173"/>
      <c r="B73" s="181"/>
      <c r="C73" s="182"/>
      <c r="D73" s="674"/>
      <c r="E73" s="637"/>
      <c r="F73" s="637"/>
      <c r="G73" s="637"/>
      <c r="H73" s="637"/>
      <c r="I73" s="637"/>
      <c r="J73" s="638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</row>
    <row r="74" spans="1:41" ht="12" customHeight="1">
      <c r="A74" s="173"/>
      <c r="B74" s="181"/>
      <c r="C74" s="182"/>
      <c r="D74" s="183"/>
      <c r="E74" s="184"/>
      <c r="F74" s="183"/>
      <c r="G74" s="184"/>
      <c r="H74" s="183"/>
      <c r="I74" s="184"/>
      <c r="J74" s="185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</row>
    <row r="75" spans="1:41" ht="11.25" customHeight="1">
      <c r="A75" s="173"/>
      <c r="B75" s="186" t="s">
        <v>258</v>
      </c>
      <c r="C75" s="227" t="e">
        <f>+'BLOQUE PRINCIPAL'!#REF!</f>
        <v>#REF!</v>
      </c>
      <c r="D75" s="675" t="e">
        <f>+'BLOQUE PRINCIPAL'!#REF!</f>
        <v>#REF!</v>
      </c>
      <c r="E75" s="640"/>
      <c r="F75" s="640"/>
      <c r="G75" s="640"/>
      <c r="H75" s="676"/>
      <c r="I75" s="677" t="s">
        <v>259</v>
      </c>
      <c r="J75" s="641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</row>
    <row r="76" spans="1:41" ht="12" customHeight="1">
      <c r="A76" s="173"/>
      <c r="B76" s="188" t="s">
        <v>260</v>
      </c>
      <c r="C76" s="189" t="e">
        <f>+'BLOQUE PRINCIPAL'!#REF!</f>
        <v>#REF!</v>
      </c>
      <c r="D76" s="678" t="e">
        <f>+'BLOQUE PRINCIPAL'!#REF!</f>
        <v>#REF!</v>
      </c>
      <c r="E76" s="679"/>
      <c r="F76" s="679"/>
      <c r="G76" s="679"/>
      <c r="H76" s="680"/>
      <c r="I76" s="190" t="s">
        <v>196</v>
      </c>
      <c r="J76" s="191" t="e">
        <f>+'BLOQUE PRINCIPAL'!#REF!</f>
        <v>#REF!</v>
      </c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</row>
    <row r="77" spans="1:41" ht="12" customHeight="1">
      <c r="A77" s="173"/>
      <c r="B77" s="667" t="s">
        <v>261</v>
      </c>
      <c r="C77" s="662"/>
      <c r="D77" s="662"/>
      <c r="E77" s="663"/>
      <c r="F77" s="194" t="s">
        <v>13</v>
      </c>
      <c r="G77" s="193" t="s">
        <v>262</v>
      </c>
      <c r="H77" s="194" t="s">
        <v>263</v>
      </c>
      <c r="I77" s="193" t="s">
        <v>264</v>
      </c>
      <c r="J77" s="197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</row>
    <row r="78" spans="1:41" ht="12" customHeight="1">
      <c r="A78" s="173"/>
      <c r="B78" s="669" t="s">
        <v>265</v>
      </c>
      <c r="C78" s="662"/>
      <c r="D78" s="662"/>
      <c r="E78" s="663"/>
      <c r="F78" s="196" t="s">
        <v>266</v>
      </c>
      <c r="G78" s="195">
        <f>SUM(J91*0.05)</f>
        <v>1048.3333333333333</v>
      </c>
      <c r="H78" s="196"/>
      <c r="I78" s="228">
        <f>G78</f>
        <v>1048.3333333333333</v>
      </c>
      <c r="J78" s="197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</row>
    <row r="79" spans="1:41" ht="12" customHeight="1">
      <c r="A79" s="173"/>
      <c r="B79" s="200"/>
      <c r="C79" s="201"/>
      <c r="D79" s="201"/>
      <c r="E79" s="202"/>
      <c r="F79" s="196"/>
      <c r="G79" s="195"/>
      <c r="H79" s="196"/>
      <c r="I79" s="228"/>
      <c r="J79" s="199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</row>
    <row r="80" spans="1:41" ht="12" customHeight="1">
      <c r="A80" s="173"/>
      <c r="B80" s="669"/>
      <c r="C80" s="662"/>
      <c r="D80" s="662"/>
      <c r="E80" s="663"/>
      <c r="F80" s="196"/>
      <c r="G80" s="195"/>
      <c r="H80" s="196"/>
      <c r="I80" s="195"/>
      <c r="J80" s="199" t="s">
        <v>267</v>
      </c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</row>
    <row r="81" spans="1:41" ht="12" customHeight="1">
      <c r="A81" s="173"/>
      <c r="B81" s="669"/>
      <c r="C81" s="662"/>
      <c r="D81" s="662"/>
      <c r="E81" s="663"/>
      <c r="F81" s="196"/>
      <c r="G81" s="195"/>
      <c r="H81" s="196"/>
      <c r="I81" s="195"/>
      <c r="J81" s="203">
        <f>SUM(I78:I80)</f>
        <v>1048.3333333333333</v>
      </c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</row>
    <row r="82" spans="1:41" ht="24" customHeight="1">
      <c r="A82" s="173"/>
      <c r="B82" s="667" t="s">
        <v>268</v>
      </c>
      <c r="C82" s="662"/>
      <c r="D82" s="662"/>
      <c r="E82" s="663"/>
      <c r="F82" s="194" t="s">
        <v>13</v>
      </c>
      <c r="G82" s="193" t="s">
        <v>269</v>
      </c>
      <c r="H82" s="194" t="s">
        <v>209</v>
      </c>
      <c r="I82" s="193" t="s">
        <v>264</v>
      </c>
      <c r="J82" s="195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</row>
    <row r="83" spans="1:41" ht="12" customHeight="1">
      <c r="A83" s="173"/>
      <c r="B83" s="229"/>
      <c r="C83" s="230"/>
      <c r="D83" s="230"/>
      <c r="E83" s="231"/>
      <c r="F83" s="196"/>
      <c r="G83" s="211"/>
      <c r="H83" s="196"/>
      <c r="I83" s="211"/>
      <c r="J83" s="197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</row>
    <row r="84" spans="1:41" ht="12" customHeight="1">
      <c r="A84" s="173"/>
      <c r="B84" s="229"/>
      <c r="C84" s="230"/>
      <c r="D84" s="230"/>
      <c r="E84" s="231"/>
      <c r="F84" s="207"/>
      <c r="G84" s="211"/>
      <c r="H84" s="209"/>
      <c r="I84" s="211"/>
      <c r="J84" s="206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</row>
    <row r="85" spans="1:41" ht="12" customHeight="1">
      <c r="A85" s="173"/>
      <c r="B85" s="229"/>
      <c r="C85" s="230"/>
      <c r="D85" s="230"/>
      <c r="E85" s="231"/>
      <c r="F85" s="210"/>
      <c r="G85" s="211"/>
      <c r="H85" s="196"/>
      <c r="I85" s="211"/>
      <c r="J85" s="195" t="s">
        <v>267</v>
      </c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</row>
    <row r="86" spans="1:41" ht="12" customHeight="1">
      <c r="A86" s="173"/>
      <c r="B86" s="232"/>
      <c r="C86" s="233"/>
      <c r="D86" s="233"/>
      <c r="E86" s="234"/>
      <c r="F86" s="212"/>
      <c r="G86" s="213"/>
      <c r="H86" s="214"/>
      <c r="I86" s="213"/>
      <c r="J86" s="215">
        <f>SUM(I83:I85)</f>
        <v>0</v>
      </c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</row>
    <row r="87" spans="1:41" ht="12" customHeight="1">
      <c r="A87" s="173"/>
      <c r="B87" s="667" t="s">
        <v>273</v>
      </c>
      <c r="C87" s="668"/>
      <c r="D87" s="194" t="s">
        <v>14</v>
      </c>
      <c r="E87" s="205" t="s">
        <v>274</v>
      </c>
      <c r="F87" s="192" t="s">
        <v>275</v>
      </c>
      <c r="G87" s="205" t="s">
        <v>276</v>
      </c>
      <c r="H87" s="192" t="s">
        <v>277</v>
      </c>
      <c r="I87" s="205" t="s">
        <v>278</v>
      </c>
      <c r="J87" s="195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</row>
    <row r="88" spans="1:41" ht="12" customHeight="1">
      <c r="A88" s="173"/>
      <c r="B88" s="669" t="s">
        <v>279</v>
      </c>
      <c r="C88" s="668"/>
      <c r="D88" s="196">
        <v>1</v>
      </c>
      <c r="E88" s="195">
        <f>90000*D88</f>
        <v>90000</v>
      </c>
      <c r="F88" s="196">
        <v>85</v>
      </c>
      <c r="G88" s="195">
        <f t="shared" si="5" ref="G88:G89">SUM(E88*(1+F88/100))</f>
        <v>166500</v>
      </c>
      <c r="H88" s="196">
        <v>15</v>
      </c>
      <c r="I88" s="211">
        <f t="shared" si="6" ref="I88:I89">SUM(G88/H88)</f>
        <v>11100</v>
      </c>
      <c r="J88" s="206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</row>
    <row r="89" spans="1:41" ht="12" customHeight="1">
      <c r="A89" s="173"/>
      <c r="B89" s="669" t="s">
        <v>280</v>
      </c>
      <c r="C89" s="668"/>
      <c r="D89" s="196">
        <v>2</v>
      </c>
      <c r="E89" s="195">
        <f>40000*D89</f>
        <v>80000</v>
      </c>
      <c r="F89" s="196">
        <f>F88</f>
        <v>85</v>
      </c>
      <c r="G89" s="195">
        <f t="shared" si="5"/>
        <v>148000</v>
      </c>
      <c r="H89" s="196">
        <f>H88</f>
        <v>15</v>
      </c>
      <c r="I89" s="211">
        <f t="shared" si="6"/>
        <v>9866.6666666666661</v>
      </c>
      <c r="J89" s="206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</row>
    <row r="90" spans="1:41" ht="12" customHeight="1">
      <c r="A90" s="173"/>
      <c r="B90" s="229"/>
      <c r="C90" s="230"/>
      <c r="D90" s="235"/>
      <c r="E90" s="211"/>
      <c r="F90" s="196"/>
      <c r="G90" s="195"/>
      <c r="H90" s="196"/>
      <c r="I90" s="217"/>
      <c r="J90" s="195" t="s">
        <v>267</v>
      </c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</row>
    <row r="91" spans="1:41" ht="12" customHeight="1">
      <c r="A91" s="173"/>
      <c r="B91" s="670"/>
      <c r="C91" s="662"/>
      <c r="D91" s="663"/>
      <c r="E91" s="211"/>
      <c r="F91" s="196"/>
      <c r="G91" s="211"/>
      <c r="H91" s="196"/>
      <c r="I91" s="211"/>
      <c r="J91" s="203">
        <f>SUM(I88:I90)</f>
        <v>20966.666666666664</v>
      </c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</row>
    <row r="92" spans="1:41" ht="24" customHeight="1">
      <c r="A92" s="173"/>
      <c r="B92" s="667" t="s">
        <v>281</v>
      </c>
      <c r="C92" s="662"/>
      <c r="D92" s="663"/>
      <c r="E92" s="205" t="s">
        <v>13</v>
      </c>
      <c r="F92" s="192" t="s">
        <v>14</v>
      </c>
      <c r="G92" s="216" t="s">
        <v>282</v>
      </c>
      <c r="H92" s="192" t="s">
        <v>283</v>
      </c>
      <c r="I92" s="205" t="s">
        <v>264</v>
      </c>
      <c r="J92" s="195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</row>
    <row r="93" spans="1:41" ht="12" customHeight="1">
      <c r="A93" s="173"/>
      <c r="B93" s="661"/>
      <c r="C93" s="662"/>
      <c r="D93" s="663"/>
      <c r="E93" s="205"/>
      <c r="F93" s="192"/>
      <c r="G93" s="216"/>
      <c r="H93" s="192"/>
      <c r="I93" s="205"/>
      <c r="J93" s="195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</row>
    <row r="94" spans="1:41" ht="24" customHeight="1">
      <c r="A94" s="173"/>
      <c r="B94" s="670"/>
      <c r="C94" s="662"/>
      <c r="D94" s="663"/>
      <c r="E94" s="195"/>
      <c r="F94" s="218"/>
      <c r="G94" s="195"/>
      <c r="H94" s="196"/>
      <c r="I94" s="211"/>
      <c r="J94" s="195" t="s">
        <v>267</v>
      </c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</row>
    <row r="95" spans="1:41" ht="12" customHeight="1">
      <c r="A95" s="173"/>
      <c r="B95" s="670"/>
      <c r="C95" s="662"/>
      <c r="D95" s="663"/>
      <c r="E95" s="195"/>
      <c r="F95" s="218"/>
      <c r="G95" s="195"/>
      <c r="H95" s="196"/>
      <c r="I95" s="211"/>
      <c r="J95" s="203">
        <f>SUM(I93)</f>
        <v>0</v>
      </c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</row>
    <row r="96" spans="1:41" ht="12" customHeight="1">
      <c r="A96" s="173"/>
      <c r="B96" s="661" t="s">
        <v>137</v>
      </c>
      <c r="C96" s="662"/>
      <c r="D96" s="662"/>
      <c r="E96" s="662"/>
      <c r="F96" s="662"/>
      <c r="G96" s="662"/>
      <c r="H96" s="662"/>
      <c r="I96" s="663"/>
      <c r="J96" s="219">
        <f>SUM(J81+J86+J91+J95)</f>
        <v>22014.999999999996</v>
      </c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</row>
    <row r="97" spans="1:41" ht="12" customHeight="1">
      <c r="A97" s="173"/>
      <c r="B97" s="709" t="s">
        <v>284</v>
      </c>
      <c r="C97" s="665"/>
      <c r="D97" s="665"/>
      <c r="E97" s="665"/>
      <c r="F97" s="665"/>
      <c r="G97" s="665"/>
      <c r="H97" s="665"/>
      <c r="I97" s="666"/>
      <c r="J97" s="215">
        <f>J96</f>
        <v>22014.999999999996</v>
      </c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</row>
    <row r="98" spans="1:41" ht="36.75" customHeight="1">
      <c r="A98" s="173"/>
      <c r="B98" s="233"/>
      <c r="C98" s="236"/>
      <c r="D98" s="233"/>
      <c r="E98" s="237"/>
      <c r="F98" s="233"/>
      <c r="G98" s="237"/>
      <c r="H98" s="236"/>
      <c r="I98" s="237"/>
      <c r="J98" s="237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</row>
    <row r="99" spans="1:41" ht="30.75" customHeight="1">
      <c r="A99" s="173"/>
      <c r="B99" s="238"/>
      <c r="C99" s="239"/>
      <c r="D99" s="238"/>
      <c r="E99" s="240"/>
      <c r="F99" s="238"/>
      <c r="G99" s="240"/>
      <c r="H99" s="239"/>
      <c r="I99" s="240"/>
      <c r="J99" s="240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</row>
    <row r="100" spans="1:41" ht="12" customHeight="1">
      <c r="A100" s="173"/>
      <c r="B100" s="708"/>
      <c r="C100" s="640"/>
      <c r="D100" s="676"/>
      <c r="E100" s="175"/>
      <c r="F100" s="173"/>
      <c r="G100" s="175"/>
      <c r="H100" s="174"/>
      <c r="I100" s="175"/>
      <c r="J100" s="221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</row>
    <row r="101" spans="1:41" ht="12" customHeight="1">
      <c r="A101" s="173"/>
      <c r="B101" s="697" t="s">
        <v>257</v>
      </c>
      <c r="C101" s="676"/>
      <c r="D101" s="690" t="e">
        <f>+$D$8</f>
        <v>#REF!</v>
      </c>
      <c r="E101" s="672"/>
      <c r="F101" s="672"/>
      <c r="G101" s="672"/>
      <c r="H101" s="672"/>
      <c r="I101" s="672"/>
      <c r="J101" s="6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</row>
    <row r="102" spans="1:41" ht="22.5" customHeight="1">
      <c r="A102" s="173"/>
      <c r="B102" s="181"/>
      <c r="C102" s="182"/>
      <c r="D102" s="674"/>
      <c r="E102" s="637"/>
      <c r="F102" s="637"/>
      <c r="G102" s="637"/>
      <c r="H102" s="637"/>
      <c r="I102" s="637"/>
      <c r="J102" s="638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</row>
    <row r="103" spans="1:41" ht="12" customHeight="1">
      <c r="A103" s="173"/>
      <c r="B103" s="181"/>
      <c r="C103" s="182"/>
      <c r="D103" s="183"/>
      <c r="E103" s="184"/>
      <c r="F103" s="183"/>
      <c r="G103" s="184"/>
      <c r="H103" s="183"/>
      <c r="I103" s="184"/>
      <c r="J103" s="185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</row>
    <row r="104" spans="1:41" ht="11.25" customHeight="1">
      <c r="A104" s="173"/>
      <c r="B104" s="186" t="s">
        <v>258</v>
      </c>
      <c r="C104" s="227" t="e">
        <f>+'BLOQUE PRINCIPAL'!#REF!</f>
        <v>#REF!</v>
      </c>
      <c r="D104" s="675" t="e">
        <f>+'BLOQUE PRINCIPAL'!#REF!</f>
        <v>#REF!</v>
      </c>
      <c r="E104" s="640"/>
      <c r="F104" s="640"/>
      <c r="G104" s="640"/>
      <c r="H104" s="676"/>
      <c r="I104" s="677" t="s">
        <v>259</v>
      </c>
      <c r="J104" s="641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</row>
    <row r="105" spans="1:41" ht="12" customHeight="1">
      <c r="A105" s="173"/>
      <c r="B105" s="188" t="s">
        <v>260</v>
      </c>
      <c r="C105" s="189" t="e">
        <f>+'BLOQUE PRINCIPAL'!#REF!</f>
        <v>#REF!</v>
      </c>
      <c r="D105" s="678" t="e">
        <f>+'BLOQUE PRINCIPAL'!#REF!</f>
        <v>#REF!</v>
      </c>
      <c r="E105" s="679"/>
      <c r="F105" s="679"/>
      <c r="G105" s="679"/>
      <c r="H105" s="680"/>
      <c r="I105" s="241" t="s">
        <v>196</v>
      </c>
      <c r="J105" s="191" t="e">
        <f>+'BLOQUE PRINCIPAL'!#REF!</f>
        <v>#REF!</v>
      </c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</row>
    <row r="106" spans="1:41" ht="12" customHeight="1">
      <c r="A106" s="173"/>
      <c r="B106" s="667" t="s">
        <v>261</v>
      </c>
      <c r="C106" s="662"/>
      <c r="D106" s="662"/>
      <c r="E106" s="663"/>
      <c r="F106" s="194" t="s">
        <v>13</v>
      </c>
      <c r="G106" s="193" t="s">
        <v>262</v>
      </c>
      <c r="H106" s="194" t="s">
        <v>263</v>
      </c>
      <c r="I106" s="193" t="s">
        <v>264</v>
      </c>
      <c r="J106" s="197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</row>
    <row r="107" spans="1:41" ht="12" customHeight="1">
      <c r="A107" s="173"/>
      <c r="B107" s="669" t="s">
        <v>265</v>
      </c>
      <c r="C107" s="662"/>
      <c r="D107" s="662"/>
      <c r="E107" s="663"/>
      <c r="F107" s="196" t="s">
        <v>266</v>
      </c>
      <c r="G107" s="195">
        <f>SUM(J121*0.05)</f>
        <v>1048.3333333333333</v>
      </c>
      <c r="H107" s="196"/>
      <c r="I107" s="228">
        <f>G107</f>
        <v>1048.3333333333333</v>
      </c>
      <c r="J107" s="197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</row>
    <row r="108" spans="1:41" ht="12" customHeight="1">
      <c r="A108" s="173"/>
      <c r="B108" s="200"/>
      <c r="C108" s="201"/>
      <c r="D108" s="201"/>
      <c r="E108" s="202"/>
      <c r="F108" s="196"/>
      <c r="G108" s="195"/>
      <c r="H108" s="196"/>
      <c r="I108" s="228"/>
      <c r="J108" s="199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</row>
    <row r="109" spans="1:41" ht="12" customHeight="1">
      <c r="A109" s="173"/>
      <c r="B109" s="669"/>
      <c r="C109" s="662"/>
      <c r="D109" s="662"/>
      <c r="E109" s="663"/>
      <c r="F109" s="196"/>
      <c r="G109" s="195"/>
      <c r="H109" s="196"/>
      <c r="I109" s="195"/>
      <c r="J109" s="199" t="s">
        <v>267</v>
      </c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</row>
    <row r="110" spans="1:41" ht="12" customHeight="1">
      <c r="A110" s="173"/>
      <c r="B110" s="669"/>
      <c r="C110" s="662"/>
      <c r="D110" s="662"/>
      <c r="E110" s="663"/>
      <c r="F110" s="196"/>
      <c r="G110" s="195"/>
      <c r="H110" s="196"/>
      <c r="I110" s="195"/>
      <c r="J110" s="203">
        <f>SUM(I107:I109)</f>
        <v>1048.3333333333333</v>
      </c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</row>
    <row r="111" spans="1:41" ht="12" customHeight="1">
      <c r="A111" s="173"/>
      <c r="B111" s="667" t="s">
        <v>268</v>
      </c>
      <c r="C111" s="662"/>
      <c r="D111" s="662"/>
      <c r="E111" s="663"/>
      <c r="F111" s="194" t="s">
        <v>13</v>
      </c>
      <c r="G111" s="193" t="s">
        <v>269</v>
      </c>
      <c r="H111" s="194" t="s">
        <v>209</v>
      </c>
      <c r="I111" s="193" t="s">
        <v>264</v>
      </c>
      <c r="J111" s="195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</row>
    <row r="112" spans="1:41" ht="12" customHeight="1">
      <c r="A112" s="173"/>
      <c r="B112" s="669"/>
      <c r="C112" s="662"/>
      <c r="D112" s="662"/>
      <c r="E112" s="663"/>
      <c r="F112" s="198"/>
      <c r="G112" s="195"/>
      <c r="H112" s="196"/>
      <c r="I112" s="211"/>
      <c r="J112" s="197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</row>
    <row r="113" spans="1:41" ht="12" customHeight="1">
      <c r="A113" s="173"/>
      <c r="B113" s="669"/>
      <c r="C113" s="662"/>
      <c r="D113" s="662"/>
      <c r="E113" s="663"/>
      <c r="F113" s="207"/>
      <c r="G113" s="211"/>
      <c r="H113" s="209"/>
      <c r="I113" s="211"/>
      <c r="J113" s="206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</row>
    <row r="114" spans="1:41" ht="12" customHeight="1">
      <c r="A114" s="173"/>
      <c r="B114" s="669"/>
      <c r="C114" s="662"/>
      <c r="D114" s="662"/>
      <c r="E114" s="663"/>
      <c r="F114" s="207"/>
      <c r="G114" s="211"/>
      <c r="H114" s="209"/>
      <c r="I114" s="211"/>
      <c r="J114" s="206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</row>
    <row r="115" spans="1:41" ht="12" customHeight="1">
      <c r="A115" s="173"/>
      <c r="B115" s="229"/>
      <c r="C115" s="230"/>
      <c r="D115" s="230"/>
      <c r="E115" s="231"/>
      <c r="F115" s="210"/>
      <c r="G115" s="211"/>
      <c r="H115" s="196"/>
      <c r="I115" s="211"/>
      <c r="J115" s="195" t="s">
        <v>267</v>
      </c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</row>
    <row r="116" spans="1:41" ht="12" customHeight="1">
      <c r="A116" s="173"/>
      <c r="B116" s="232"/>
      <c r="C116" s="233"/>
      <c r="D116" s="233"/>
      <c r="E116" s="234"/>
      <c r="F116" s="212"/>
      <c r="G116" s="213"/>
      <c r="H116" s="214"/>
      <c r="I116" s="213"/>
      <c r="J116" s="215">
        <f>SUM(I112:I115)</f>
        <v>0</v>
      </c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</row>
    <row r="117" spans="1:41" ht="12" customHeight="1">
      <c r="A117" s="173"/>
      <c r="B117" s="667" t="s">
        <v>273</v>
      </c>
      <c r="C117" s="668"/>
      <c r="D117" s="194" t="s">
        <v>14</v>
      </c>
      <c r="E117" s="205" t="s">
        <v>274</v>
      </c>
      <c r="F117" s="192" t="s">
        <v>275</v>
      </c>
      <c r="G117" s="205" t="s">
        <v>276</v>
      </c>
      <c r="H117" s="192" t="s">
        <v>277</v>
      </c>
      <c r="I117" s="205" t="s">
        <v>278</v>
      </c>
      <c r="J117" s="195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</row>
    <row r="118" spans="1:41" ht="12" customHeight="1">
      <c r="A118" s="173"/>
      <c r="B118" s="669" t="s">
        <v>279</v>
      </c>
      <c r="C118" s="668"/>
      <c r="D118" s="196">
        <v>1</v>
      </c>
      <c r="E118" s="195">
        <f>90000*D118</f>
        <v>90000</v>
      </c>
      <c r="F118" s="196">
        <v>85</v>
      </c>
      <c r="G118" s="195">
        <f t="shared" si="7" ref="G118:G119">SUM(E118*(1+F118/100))</f>
        <v>166500</v>
      </c>
      <c r="H118" s="196">
        <v>15</v>
      </c>
      <c r="I118" s="211">
        <f t="shared" si="8" ref="I118:I119">SUM(G118/H118)</f>
        <v>11100</v>
      </c>
      <c r="J118" s="206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</row>
    <row r="119" spans="1:41" ht="12" customHeight="1">
      <c r="A119" s="173"/>
      <c r="B119" s="669" t="s">
        <v>280</v>
      </c>
      <c r="C119" s="668"/>
      <c r="D119" s="196">
        <v>2</v>
      </c>
      <c r="E119" s="195">
        <f>40000*D119</f>
        <v>80000</v>
      </c>
      <c r="F119" s="196">
        <f>F118</f>
        <v>85</v>
      </c>
      <c r="G119" s="195">
        <f t="shared" si="7"/>
        <v>148000</v>
      </c>
      <c r="H119" s="196">
        <f>H118</f>
        <v>15</v>
      </c>
      <c r="I119" s="211">
        <f t="shared" si="8"/>
        <v>9866.6666666666661</v>
      </c>
      <c r="J119" s="206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</row>
    <row r="120" spans="1:41" ht="12" customHeight="1">
      <c r="A120" s="173"/>
      <c r="B120" s="229"/>
      <c r="C120" s="230"/>
      <c r="D120" s="235"/>
      <c r="E120" s="211"/>
      <c r="F120" s="196"/>
      <c r="G120" s="195"/>
      <c r="H120" s="196"/>
      <c r="I120" s="217"/>
      <c r="J120" s="195" t="s">
        <v>267</v>
      </c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</row>
    <row r="121" spans="1:41" ht="24" customHeight="1">
      <c r="A121" s="173"/>
      <c r="B121" s="670"/>
      <c r="C121" s="662"/>
      <c r="D121" s="663"/>
      <c r="E121" s="211"/>
      <c r="F121" s="196"/>
      <c r="G121" s="211"/>
      <c r="H121" s="196"/>
      <c r="I121" s="211"/>
      <c r="J121" s="203">
        <f>SUM(I118:I120)</f>
        <v>20966.666666666664</v>
      </c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</row>
    <row r="122" spans="1:41" ht="12" customHeight="1">
      <c r="A122" s="173"/>
      <c r="B122" s="667" t="s">
        <v>281</v>
      </c>
      <c r="C122" s="662"/>
      <c r="D122" s="663"/>
      <c r="E122" s="205" t="s">
        <v>13</v>
      </c>
      <c r="F122" s="192" t="s">
        <v>14</v>
      </c>
      <c r="G122" s="216" t="s">
        <v>282</v>
      </c>
      <c r="H122" s="192" t="s">
        <v>283</v>
      </c>
      <c r="I122" s="205" t="s">
        <v>264</v>
      </c>
      <c r="J122" s="195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</row>
    <row r="123" spans="1:41" ht="24" customHeight="1">
      <c r="A123" s="173"/>
      <c r="B123" s="661"/>
      <c r="C123" s="662"/>
      <c r="D123" s="663"/>
      <c r="E123" s="205"/>
      <c r="F123" s="192"/>
      <c r="G123" s="216"/>
      <c r="H123" s="192"/>
      <c r="I123" s="205"/>
      <c r="J123" s="195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</row>
    <row r="124" spans="1:41" ht="12" customHeight="1">
      <c r="A124" s="173"/>
      <c r="B124" s="670"/>
      <c r="C124" s="662"/>
      <c r="D124" s="663"/>
      <c r="E124" s="195"/>
      <c r="F124" s="218"/>
      <c r="G124" s="195"/>
      <c r="H124" s="196"/>
      <c r="I124" s="211"/>
      <c r="J124" s="195" t="s">
        <v>267</v>
      </c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</row>
    <row r="125" spans="1:41" ht="12" customHeight="1">
      <c r="A125" s="173"/>
      <c r="B125" s="670"/>
      <c r="C125" s="662"/>
      <c r="D125" s="663"/>
      <c r="E125" s="195"/>
      <c r="F125" s="218"/>
      <c r="G125" s="195"/>
      <c r="H125" s="196"/>
      <c r="I125" s="211"/>
      <c r="J125" s="203">
        <f>SUM(I123)</f>
        <v>0</v>
      </c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</row>
    <row r="126" spans="1:41" ht="12" customHeight="1">
      <c r="A126" s="173"/>
      <c r="B126" s="661" t="s">
        <v>137</v>
      </c>
      <c r="C126" s="662"/>
      <c r="D126" s="662"/>
      <c r="E126" s="662"/>
      <c r="F126" s="662"/>
      <c r="G126" s="662"/>
      <c r="H126" s="662"/>
      <c r="I126" s="663"/>
      <c r="J126" s="219">
        <f>SUM(J110+J116+J121+J125)</f>
        <v>22014.999999999996</v>
      </c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</row>
    <row r="127" spans="1:41" ht="12" customHeight="1">
      <c r="A127" s="173"/>
      <c r="B127" s="661" t="s">
        <v>284</v>
      </c>
      <c r="C127" s="662"/>
      <c r="D127" s="662"/>
      <c r="E127" s="662"/>
      <c r="F127" s="662"/>
      <c r="G127" s="662"/>
      <c r="H127" s="662"/>
      <c r="I127" s="663"/>
      <c r="J127" s="203">
        <f>J126</f>
        <v>22014.999999999996</v>
      </c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</row>
    <row r="128" spans="1:41" ht="12" customHeight="1">
      <c r="A128" s="173"/>
      <c r="B128" s="222"/>
      <c r="C128" s="223"/>
      <c r="D128" s="224"/>
      <c r="E128" s="225"/>
      <c r="F128" s="224"/>
      <c r="G128" s="225"/>
      <c r="H128" s="223"/>
      <c r="I128" s="225"/>
      <c r="J128" s="226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</row>
    <row r="129" spans="1:41" ht="30.75" customHeight="1">
      <c r="A129" s="173"/>
      <c r="B129" s="173"/>
      <c r="C129" s="174"/>
      <c r="D129" s="173"/>
      <c r="E129" s="175"/>
      <c r="F129" s="173"/>
      <c r="G129" s="175"/>
      <c r="H129" s="174"/>
      <c r="I129" s="175"/>
      <c r="J129" s="175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</row>
    <row r="130" spans="1:41" ht="30.75" customHeight="1">
      <c r="A130" s="173"/>
      <c r="B130" s="173"/>
      <c r="C130" s="174"/>
      <c r="D130" s="173"/>
      <c r="E130" s="175"/>
      <c r="F130" s="173"/>
      <c r="G130" s="175"/>
      <c r="H130" s="174"/>
      <c r="I130" s="175"/>
      <c r="J130" s="175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</row>
    <row r="131" spans="1:41" ht="12" customHeight="1">
      <c r="A131" s="242"/>
      <c r="B131" s="681"/>
      <c r="C131" s="665"/>
      <c r="D131" s="682"/>
      <c r="E131" s="237"/>
      <c r="F131" s="233"/>
      <c r="G131" s="237"/>
      <c r="H131" s="236"/>
      <c r="I131" s="237"/>
      <c r="J131" s="234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</row>
    <row r="132" spans="1:41" ht="11.25" customHeight="1">
      <c r="A132" s="242"/>
      <c r="B132" s="697" t="s">
        <v>257</v>
      </c>
      <c r="C132" s="676"/>
      <c r="D132" s="690" t="e">
        <f>+$D$8</f>
        <v>#REF!</v>
      </c>
      <c r="E132" s="672"/>
      <c r="F132" s="672"/>
      <c r="G132" s="672"/>
      <c r="H132" s="672"/>
      <c r="I132" s="672"/>
      <c r="J132" s="673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</row>
    <row r="133" spans="1:41" ht="25.5" customHeight="1">
      <c r="A133" s="242"/>
      <c r="B133" s="181"/>
      <c r="C133" s="182"/>
      <c r="D133" s="674"/>
      <c r="E133" s="637"/>
      <c r="F133" s="637"/>
      <c r="G133" s="637"/>
      <c r="H133" s="637"/>
      <c r="I133" s="637"/>
      <c r="J133" s="638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</row>
    <row r="134" spans="1:41" ht="11.25" customHeight="1">
      <c r="A134" s="242"/>
      <c r="B134" s="186" t="s">
        <v>258</v>
      </c>
      <c r="C134" s="227">
        <v>2</v>
      </c>
      <c r="D134" s="675" t="s">
        <v>285</v>
      </c>
      <c r="E134" s="640"/>
      <c r="F134" s="640"/>
      <c r="G134" s="640"/>
      <c r="H134" s="676"/>
      <c r="I134" s="677" t="s">
        <v>259</v>
      </c>
      <c r="J134" s="641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</row>
    <row r="135" spans="1:41" ht="11.25" customHeight="1">
      <c r="A135" s="242"/>
      <c r="B135" s="188" t="s">
        <v>260</v>
      </c>
      <c r="C135" s="189" t="e">
        <f>+'BLOQUE PRINCIPAL'!#REF!</f>
        <v>#REF!</v>
      </c>
      <c r="D135" s="678" t="e">
        <f>+'BLOQUE PRINCIPAL'!#REF!</f>
        <v>#REF!</v>
      </c>
      <c r="E135" s="679"/>
      <c r="F135" s="679"/>
      <c r="G135" s="679"/>
      <c r="H135" s="680"/>
      <c r="I135" s="241" t="s">
        <v>196</v>
      </c>
      <c r="J135" s="191" t="e">
        <f>+'BLOQUE PRINCIPAL'!#REF!</f>
        <v>#REF!</v>
      </c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2"/>
      <c r="AO135" s="242"/>
    </row>
    <row r="136" spans="1:41" ht="12" customHeight="1">
      <c r="A136" s="242"/>
      <c r="B136" s="667" t="s">
        <v>261</v>
      </c>
      <c r="C136" s="662"/>
      <c r="D136" s="662"/>
      <c r="E136" s="663"/>
      <c r="F136" s="194" t="s">
        <v>13</v>
      </c>
      <c r="G136" s="193" t="s">
        <v>262</v>
      </c>
      <c r="H136" s="194" t="s">
        <v>263</v>
      </c>
      <c r="I136" s="193" t="s">
        <v>264</v>
      </c>
      <c r="J136" s="195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</row>
    <row r="137" spans="1:41" ht="12" customHeight="1">
      <c r="A137" s="242"/>
      <c r="B137" s="669" t="s">
        <v>265</v>
      </c>
      <c r="C137" s="662"/>
      <c r="D137" s="662"/>
      <c r="E137" s="663"/>
      <c r="F137" s="196" t="s">
        <v>266</v>
      </c>
      <c r="G137" s="195">
        <f>SUM(J150*0.05)</f>
        <v>1048.3333333333333</v>
      </c>
      <c r="H137" s="196"/>
      <c r="I137" s="195">
        <f>G137</f>
        <v>1048.3333333333333</v>
      </c>
      <c r="J137" s="197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242"/>
      <c r="AM137" s="242"/>
      <c r="AN137" s="242"/>
      <c r="AO137" s="242"/>
    </row>
    <row r="138" spans="1:41" ht="12" customHeight="1">
      <c r="A138" s="242"/>
      <c r="B138" s="669"/>
      <c r="C138" s="662"/>
      <c r="D138" s="662"/>
      <c r="E138" s="663"/>
      <c r="F138" s="198"/>
      <c r="G138" s="195"/>
      <c r="H138" s="196"/>
      <c r="I138" s="195"/>
      <c r="J138" s="197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</row>
    <row r="139" spans="1:41" ht="12" customHeight="1">
      <c r="A139" s="242"/>
      <c r="B139" s="200"/>
      <c r="C139" s="201"/>
      <c r="D139" s="201"/>
      <c r="E139" s="202"/>
      <c r="F139" s="196"/>
      <c r="G139" s="195"/>
      <c r="H139" s="196"/>
      <c r="I139" s="195"/>
      <c r="J139" s="195" t="s">
        <v>267</v>
      </c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  <c r="X139" s="242"/>
      <c r="Y139" s="242"/>
      <c r="Z139" s="242"/>
      <c r="AA139" s="242"/>
      <c r="AB139" s="242"/>
      <c r="AC139" s="242"/>
      <c r="AD139" s="242"/>
      <c r="AE139" s="242"/>
      <c r="AF139" s="242"/>
      <c r="AG139" s="242"/>
      <c r="AH139" s="242"/>
      <c r="AI139" s="242"/>
      <c r="AJ139" s="242"/>
      <c r="AK139" s="242"/>
      <c r="AL139" s="242"/>
      <c r="AM139" s="242"/>
      <c r="AN139" s="242"/>
      <c r="AO139" s="242"/>
    </row>
    <row r="140" spans="1:41" ht="12" customHeight="1">
      <c r="A140" s="242"/>
      <c r="B140" s="669"/>
      <c r="C140" s="662"/>
      <c r="D140" s="662"/>
      <c r="E140" s="663"/>
      <c r="F140" s="196"/>
      <c r="G140" s="195"/>
      <c r="H140" s="196"/>
      <c r="I140" s="195"/>
      <c r="J140" s="203">
        <f>SUM(I137:I138)</f>
        <v>1048.3333333333333</v>
      </c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</row>
    <row r="141" spans="1:41" ht="12" customHeight="1">
      <c r="A141" s="242"/>
      <c r="B141" s="667" t="s">
        <v>268</v>
      </c>
      <c r="C141" s="662"/>
      <c r="D141" s="662"/>
      <c r="E141" s="663"/>
      <c r="F141" s="194" t="s">
        <v>13</v>
      </c>
      <c r="G141" s="193" t="s">
        <v>269</v>
      </c>
      <c r="H141" s="194" t="s">
        <v>209</v>
      </c>
      <c r="I141" s="193" t="s">
        <v>264</v>
      </c>
      <c r="J141" s="195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</row>
    <row r="142" spans="1:41" ht="12" customHeight="1">
      <c r="A142" s="242"/>
      <c r="B142" s="693"/>
      <c r="C142" s="662"/>
      <c r="D142" s="662"/>
      <c r="E142" s="663"/>
      <c r="F142" s="198"/>
      <c r="G142" s="208"/>
      <c r="H142" s="196"/>
      <c r="I142" s="211"/>
      <c r="J142" s="197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2"/>
      <c r="AD142" s="242"/>
      <c r="AE142" s="242"/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2"/>
    </row>
    <row r="143" spans="1:41" ht="12" customHeight="1">
      <c r="A143" s="242"/>
      <c r="B143" s="669"/>
      <c r="C143" s="662"/>
      <c r="D143" s="662"/>
      <c r="E143" s="663"/>
      <c r="F143" s="207"/>
      <c r="G143" s="211"/>
      <c r="H143" s="209"/>
      <c r="I143" s="211"/>
      <c r="J143" s="206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  <c r="Z143" s="242"/>
      <c r="AA143" s="242"/>
      <c r="AB143" s="242"/>
      <c r="AC143" s="242"/>
      <c r="AD143" s="242"/>
      <c r="AE143" s="242"/>
      <c r="AF143" s="242"/>
      <c r="AG143" s="242"/>
      <c r="AH143" s="242"/>
      <c r="AI143" s="242"/>
      <c r="AJ143" s="242"/>
      <c r="AK143" s="242"/>
      <c r="AL143" s="242"/>
      <c r="AM143" s="242"/>
      <c r="AN143" s="242"/>
      <c r="AO143" s="242"/>
    </row>
    <row r="144" spans="1:41" ht="12" customHeight="1">
      <c r="A144" s="242"/>
      <c r="B144" s="670"/>
      <c r="C144" s="662"/>
      <c r="D144" s="662"/>
      <c r="E144" s="663"/>
      <c r="F144" s="210"/>
      <c r="G144" s="211"/>
      <c r="H144" s="196"/>
      <c r="I144" s="211"/>
      <c r="J144" s="195" t="s">
        <v>267</v>
      </c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  <c r="AC144" s="242"/>
      <c r="AD144" s="242"/>
      <c r="AE144" s="242"/>
      <c r="AF144" s="242"/>
      <c r="AG144" s="242"/>
      <c r="AH144" s="242"/>
      <c r="AI144" s="242"/>
      <c r="AJ144" s="242"/>
      <c r="AK144" s="242"/>
      <c r="AL144" s="242"/>
      <c r="AM144" s="242"/>
      <c r="AN144" s="242"/>
      <c r="AO144" s="242"/>
    </row>
    <row r="145" spans="1:41" ht="12" customHeight="1">
      <c r="A145" s="242"/>
      <c r="B145" s="664"/>
      <c r="C145" s="665"/>
      <c r="D145" s="665"/>
      <c r="E145" s="666"/>
      <c r="F145" s="212"/>
      <c r="G145" s="213"/>
      <c r="H145" s="214"/>
      <c r="I145" s="213"/>
      <c r="J145" s="215">
        <f>SUM(I142:I144)</f>
        <v>0</v>
      </c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2"/>
    </row>
    <row r="146" spans="1:41" ht="12" customHeight="1">
      <c r="A146" s="242"/>
      <c r="B146" s="667" t="s">
        <v>273</v>
      </c>
      <c r="C146" s="668"/>
      <c r="D146" s="194" t="s">
        <v>14</v>
      </c>
      <c r="E146" s="205" t="s">
        <v>274</v>
      </c>
      <c r="F146" s="192" t="s">
        <v>275</v>
      </c>
      <c r="G146" s="205" t="s">
        <v>276</v>
      </c>
      <c r="H146" s="192" t="s">
        <v>277</v>
      </c>
      <c r="I146" s="205" t="s">
        <v>278</v>
      </c>
      <c r="J146" s="195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2"/>
      <c r="AK146" s="242"/>
      <c r="AL146" s="242"/>
      <c r="AM146" s="242"/>
      <c r="AN146" s="242"/>
      <c r="AO146" s="242"/>
    </row>
    <row r="147" spans="1:41" ht="12" customHeight="1">
      <c r="A147" s="242"/>
      <c r="B147" s="669" t="s">
        <v>279</v>
      </c>
      <c r="C147" s="668"/>
      <c r="D147" s="196">
        <v>1</v>
      </c>
      <c r="E147" s="195">
        <f>90000*D147</f>
        <v>90000</v>
      </c>
      <c r="F147" s="196">
        <v>85</v>
      </c>
      <c r="G147" s="195">
        <f t="shared" si="9" ref="G147:G148">SUM(E147*(1+F147/100))</f>
        <v>166500</v>
      </c>
      <c r="H147" s="196">
        <v>15</v>
      </c>
      <c r="I147" s="211">
        <f t="shared" si="10" ref="I147:I148">SUM(G147/H147)</f>
        <v>11100</v>
      </c>
      <c r="J147" s="206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</row>
    <row r="148" spans="1:41" ht="12" customHeight="1">
      <c r="A148" s="242"/>
      <c r="B148" s="669" t="s">
        <v>280</v>
      </c>
      <c r="C148" s="668"/>
      <c r="D148" s="196">
        <v>2</v>
      </c>
      <c r="E148" s="195">
        <f>40000*D148</f>
        <v>80000</v>
      </c>
      <c r="F148" s="196">
        <f>F147</f>
        <v>85</v>
      </c>
      <c r="G148" s="195">
        <f t="shared" si="9"/>
        <v>148000</v>
      </c>
      <c r="H148" s="196">
        <f>+H147</f>
        <v>15</v>
      </c>
      <c r="I148" s="211">
        <f t="shared" si="10"/>
        <v>9866.6666666666661</v>
      </c>
      <c r="J148" s="206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  <c r="AN148" s="242"/>
      <c r="AO148" s="242"/>
    </row>
    <row r="149" spans="1:41" ht="12" customHeight="1">
      <c r="A149" s="242"/>
      <c r="B149" s="670"/>
      <c r="C149" s="662"/>
      <c r="D149" s="663"/>
      <c r="E149" s="211"/>
      <c r="F149" s="196"/>
      <c r="G149" s="195"/>
      <c r="H149" s="196"/>
      <c r="I149" s="217"/>
      <c r="J149" s="195" t="s">
        <v>267</v>
      </c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  <c r="X149" s="242"/>
      <c r="Y149" s="242"/>
      <c r="Z149" s="242"/>
      <c r="AA149" s="242"/>
      <c r="AB149" s="242"/>
      <c r="AC149" s="242"/>
      <c r="AD149" s="242"/>
      <c r="AE149" s="242"/>
      <c r="AF149" s="242"/>
      <c r="AG149" s="242"/>
      <c r="AH149" s="242"/>
      <c r="AI149" s="242"/>
      <c r="AJ149" s="242"/>
      <c r="AK149" s="242"/>
      <c r="AL149" s="242"/>
      <c r="AM149" s="242"/>
      <c r="AN149" s="242"/>
      <c r="AO149" s="242"/>
    </row>
    <row r="150" spans="1:41" ht="12" customHeight="1">
      <c r="A150" s="242"/>
      <c r="B150" s="670"/>
      <c r="C150" s="662"/>
      <c r="D150" s="663"/>
      <c r="E150" s="211"/>
      <c r="F150" s="196"/>
      <c r="G150" s="211"/>
      <c r="H150" s="196"/>
      <c r="I150" s="211"/>
      <c r="J150" s="203">
        <f>SUM(I147:I149)</f>
        <v>20966.666666666664</v>
      </c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/>
      <c r="AM150" s="242"/>
      <c r="AN150" s="242"/>
      <c r="AO150" s="242"/>
    </row>
    <row r="151" spans="1:41" ht="24" customHeight="1">
      <c r="A151" s="242"/>
      <c r="B151" s="667" t="s">
        <v>281</v>
      </c>
      <c r="C151" s="662"/>
      <c r="D151" s="663"/>
      <c r="E151" s="205" t="s">
        <v>13</v>
      </c>
      <c r="F151" s="192" t="s">
        <v>14</v>
      </c>
      <c r="G151" s="216" t="s">
        <v>282</v>
      </c>
      <c r="H151" s="192" t="s">
        <v>283</v>
      </c>
      <c r="I151" s="205" t="s">
        <v>264</v>
      </c>
      <c r="J151" s="195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</row>
    <row r="152" spans="1:41" ht="12" customHeight="1">
      <c r="A152" s="242"/>
      <c r="B152" s="661"/>
      <c r="C152" s="662"/>
      <c r="D152" s="663"/>
      <c r="E152" s="205"/>
      <c r="F152" s="192"/>
      <c r="G152" s="216"/>
      <c r="H152" s="192"/>
      <c r="I152" s="205"/>
      <c r="J152" s="195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2"/>
    </row>
    <row r="153" spans="1:41" ht="12" customHeight="1">
      <c r="A153" s="242"/>
      <c r="B153" s="670"/>
      <c r="C153" s="662"/>
      <c r="D153" s="663"/>
      <c r="E153" s="195"/>
      <c r="F153" s="218"/>
      <c r="G153" s="195"/>
      <c r="H153" s="196"/>
      <c r="I153" s="211"/>
      <c r="J153" s="195" t="s">
        <v>267</v>
      </c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  <c r="Y153" s="242"/>
      <c r="Z153" s="242"/>
      <c r="AA153" s="242"/>
      <c r="AB153" s="242"/>
      <c r="AC153" s="242"/>
      <c r="AD153" s="242"/>
      <c r="AE153" s="242"/>
      <c r="AF153" s="242"/>
      <c r="AG153" s="242"/>
      <c r="AH153" s="242"/>
      <c r="AI153" s="242"/>
      <c r="AJ153" s="242"/>
      <c r="AK153" s="242"/>
      <c r="AL153" s="242"/>
      <c r="AM153" s="242"/>
      <c r="AN153" s="242"/>
      <c r="AO153" s="242"/>
    </row>
    <row r="154" spans="1:41" ht="12" customHeight="1">
      <c r="A154" s="242"/>
      <c r="B154" s="670"/>
      <c r="C154" s="662"/>
      <c r="D154" s="663"/>
      <c r="E154" s="195"/>
      <c r="F154" s="218"/>
      <c r="G154" s="195"/>
      <c r="H154" s="196"/>
      <c r="I154" s="211"/>
      <c r="J154" s="203">
        <f>SUM(J153)</f>
        <v>0</v>
      </c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</row>
    <row r="155" spans="1:41" ht="12" customHeight="1">
      <c r="A155" s="242"/>
      <c r="B155" s="661" t="s">
        <v>137</v>
      </c>
      <c r="C155" s="662"/>
      <c r="D155" s="662"/>
      <c r="E155" s="662"/>
      <c r="F155" s="662"/>
      <c r="G155" s="662"/>
      <c r="H155" s="662"/>
      <c r="I155" s="663"/>
      <c r="J155" s="219">
        <f>SUM(J140+J145+J150+J154)</f>
        <v>22014.999999999996</v>
      </c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</row>
    <row r="156" spans="1:41" ht="12" customHeight="1">
      <c r="A156" s="242"/>
      <c r="B156" s="661" t="s">
        <v>284</v>
      </c>
      <c r="C156" s="662"/>
      <c r="D156" s="662"/>
      <c r="E156" s="662"/>
      <c r="F156" s="662"/>
      <c r="G156" s="662"/>
      <c r="H156" s="662"/>
      <c r="I156" s="663"/>
      <c r="J156" s="203">
        <f>J155</f>
        <v>22014.999999999996</v>
      </c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</row>
    <row r="157" spans="1:41" ht="12" customHeight="1">
      <c r="A157" s="242"/>
      <c r="B157" s="232"/>
      <c r="C157" s="236"/>
      <c r="D157" s="233"/>
      <c r="E157" s="237"/>
      <c r="F157" s="233"/>
      <c r="G157" s="237"/>
      <c r="H157" s="236"/>
      <c r="I157" s="237"/>
      <c r="J157" s="234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</row>
    <row r="158" spans="1:41" ht="12" customHeight="1">
      <c r="A158" s="242"/>
      <c r="B158" s="243"/>
      <c r="C158" s="244"/>
      <c r="D158" s="242"/>
      <c r="E158" s="245"/>
      <c r="F158" s="242"/>
      <c r="G158" s="245"/>
      <c r="H158" s="244"/>
      <c r="I158" s="245"/>
      <c r="J158" s="246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</row>
    <row r="159" spans="1:41" ht="12" customHeight="1">
      <c r="A159" s="242"/>
      <c r="B159" s="247"/>
      <c r="C159" s="239"/>
      <c r="D159" s="238"/>
      <c r="E159" s="240"/>
      <c r="F159" s="238"/>
      <c r="G159" s="240"/>
      <c r="H159" s="239"/>
      <c r="I159" s="240"/>
      <c r="J159" s="248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</row>
    <row r="160" spans="1:41" ht="33" customHeight="1">
      <c r="A160" s="242"/>
      <c r="B160" s="242"/>
      <c r="C160" s="244"/>
      <c r="D160" s="242"/>
      <c r="E160" s="245"/>
      <c r="F160" s="242"/>
      <c r="G160" s="245"/>
      <c r="H160" s="244"/>
      <c r="I160" s="245"/>
      <c r="J160" s="245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</row>
    <row r="161" spans="1:41" ht="30.75" customHeight="1">
      <c r="A161" s="242"/>
      <c r="B161" s="242"/>
      <c r="C161" s="244"/>
      <c r="D161" s="242"/>
      <c r="E161" s="245"/>
      <c r="F161" s="242"/>
      <c r="G161" s="245"/>
      <c r="H161" s="244"/>
      <c r="I161" s="245"/>
      <c r="J161" s="245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  <c r="Y161" s="242"/>
      <c r="Z161" s="242"/>
      <c r="AA161" s="242"/>
      <c r="AB161" s="242"/>
      <c r="AC161" s="242"/>
      <c r="AD161" s="242"/>
      <c r="AE161" s="242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2"/>
    </row>
    <row r="162" spans="1:41" ht="12" customHeight="1">
      <c r="A162" s="173"/>
      <c r="B162" s="696"/>
      <c r="C162" s="665"/>
      <c r="D162" s="682"/>
      <c r="E162" s="178"/>
      <c r="F162" s="177"/>
      <c r="G162" s="178"/>
      <c r="H162" s="179"/>
      <c r="I162" s="178"/>
      <c r="J162" s="180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</row>
    <row r="163" spans="1:41" ht="12" customHeight="1">
      <c r="A163" s="173"/>
      <c r="B163" s="697" t="s">
        <v>257</v>
      </c>
      <c r="C163" s="676"/>
      <c r="D163" s="690" t="e">
        <f>+$D$8</f>
        <v>#REF!</v>
      </c>
      <c r="E163" s="672"/>
      <c r="F163" s="672"/>
      <c r="G163" s="672"/>
      <c r="H163" s="672"/>
      <c r="I163" s="672"/>
      <c r="J163" s="6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</row>
    <row r="164" spans="1:41" ht="22.5" customHeight="1">
      <c r="A164" s="173"/>
      <c r="B164" s="181"/>
      <c r="C164" s="182"/>
      <c r="D164" s="674"/>
      <c r="E164" s="637"/>
      <c r="F164" s="637"/>
      <c r="G164" s="637"/>
      <c r="H164" s="637"/>
      <c r="I164" s="637"/>
      <c r="J164" s="638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</row>
    <row r="165" spans="1:41" ht="12" customHeight="1">
      <c r="A165" s="173"/>
      <c r="B165" s="181"/>
      <c r="C165" s="182"/>
      <c r="D165" s="183"/>
      <c r="E165" s="184"/>
      <c r="F165" s="183"/>
      <c r="G165" s="184"/>
      <c r="H165" s="183"/>
      <c r="I165" s="184"/>
      <c r="J165" s="184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3"/>
      <c r="AK165" s="173"/>
      <c r="AL165" s="173"/>
      <c r="AM165" s="173"/>
      <c r="AN165" s="173"/>
      <c r="AO165" s="173"/>
    </row>
    <row r="166" spans="1:41" ht="11.25" customHeight="1">
      <c r="A166" s="173"/>
      <c r="B166" s="186" t="s">
        <v>258</v>
      </c>
      <c r="C166" s="227" t="e">
        <f>+'BLOQUE PRINCIPAL'!#REF!</f>
        <v>#REF!</v>
      </c>
      <c r="D166" s="675" t="e">
        <f>+'BLOQUE PRINCIPAL'!#REF!</f>
        <v>#REF!</v>
      </c>
      <c r="E166" s="640"/>
      <c r="F166" s="640"/>
      <c r="G166" s="640"/>
      <c r="H166" s="676"/>
      <c r="I166" s="677" t="s">
        <v>259</v>
      </c>
      <c r="J166" s="641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</row>
    <row r="167" spans="1:41" ht="12" customHeight="1">
      <c r="A167" s="173"/>
      <c r="B167" s="188" t="s">
        <v>260</v>
      </c>
      <c r="C167" s="189" t="e">
        <f>+'BLOQUE PRINCIPAL'!#REF!</f>
        <v>#REF!</v>
      </c>
      <c r="D167" s="678" t="e">
        <f>+'BLOQUE PRINCIPAL'!#REF!</f>
        <v>#REF!</v>
      </c>
      <c r="E167" s="679"/>
      <c r="F167" s="679"/>
      <c r="G167" s="679"/>
      <c r="H167" s="680"/>
      <c r="I167" s="190" t="s">
        <v>196</v>
      </c>
      <c r="J167" s="249" t="e">
        <f>+'BLOQUE PRINCIPAL'!#REF!</f>
        <v>#REF!</v>
      </c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250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</row>
    <row r="168" spans="1:41" ht="12" customHeight="1">
      <c r="A168" s="173"/>
      <c r="B168" s="667" t="s">
        <v>261</v>
      </c>
      <c r="C168" s="662"/>
      <c r="D168" s="662"/>
      <c r="E168" s="663"/>
      <c r="F168" s="194" t="s">
        <v>13</v>
      </c>
      <c r="G168" s="193" t="s">
        <v>262</v>
      </c>
      <c r="H168" s="194" t="s">
        <v>263</v>
      </c>
      <c r="I168" s="193" t="s">
        <v>264</v>
      </c>
      <c r="J168" s="197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</row>
    <row r="169" spans="1:41" ht="12" customHeight="1">
      <c r="A169" s="173"/>
      <c r="B169" s="669" t="s">
        <v>265</v>
      </c>
      <c r="C169" s="662"/>
      <c r="D169" s="662"/>
      <c r="E169" s="663"/>
      <c r="F169" s="196" t="s">
        <v>266</v>
      </c>
      <c r="G169" s="195">
        <f>SUM(J182*0.05)</f>
        <v>655.20833333333348</v>
      </c>
      <c r="H169" s="196"/>
      <c r="I169" s="228">
        <f>G169</f>
        <v>655.20833333333348</v>
      </c>
      <c r="J169" s="197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</row>
    <row r="170" spans="1:41" ht="12" customHeight="1">
      <c r="A170" s="173"/>
      <c r="B170" s="669"/>
      <c r="C170" s="662"/>
      <c r="D170" s="662"/>
      <c r="E170" s="663"/>
      <c r="F170" s="198"/>
      <c r="G170" s="195"/>
      <c r="H170" s="196"/>
      <c r="I170" s="195"/>
      <c r="J170" s="199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</row>
    <row r="171" spans="1:41" ht="12" customHeight="1">
      <c r="A171" s="173"/>
      <c r="B171" s="669"/>
      <c r="C171" s="662"/>
      <c r="D171" s="662"/>
      <c r="E171" s="663"/>
      <c r="F171" s="196"/>
      <c r="G171" s="195"/>
      <c r="H171" s="196"/>
      <c r="I171" s="195"/>
      <c r="J171" s="199" t="s">
        <v>267</v>
      </c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</row>
    <row r="172" spans="1:41" ht="12" customHeight="1">
      <c r="A172" s="173"/>
      <c r="B172" s="669"/>
      <c r="C172" s="662"/>
      <c r="D172" s="662"/>
      <c r="E172" s="663"/>
      <c r="F172" s="196"/>
      <c r="G172" s="195"/>
      <c r="H172" s="196"/>
      <c r="I172" s="195"/>
      <c r="J172" s="203">
        <f>SUM(I169:I171)</f>
        <v>655.20833333333348</v>
      </c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</row>
    <row r="173" spans="1:41" ht="24" customHeight="1">
      <c r="A173" s="173"/>
      <c r="B173" s="667" t="s">
        <v>268</v>
      </c>
      <c r="C173" s="662"/>
      <c r="D173" s="662"/>
      <c r="E173" s="663"/>
      <c r="F173" s="194" t="s">
        <v>13</v>
      </c>
      <c r="G173" s="193" t="s">
        <v>269</v>
      </c>
      <c r="H173" s="194" t="s">
        <v>209</v>
      </c>
      <c r="I173" s="193" t="s">
        <v>264</v>
      </c>
      <c r="J173" s="195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</row>
    <row r="174" spans="1:41" ht="12" customHeight="1">
      <c r="A174" s="173"/>
      <c r="B174" s="693" t="s">
        <v>286</v>
      </c>
      <c r="C174" s="662"/>
      <c r="D174" s="662"/>
      <c r="E174" s="663"/>
      <c r="F174" s="198" t="s">
        <v>35</v>
      </c>
      <c r="G174" s="251">
        <v>23800</v>
      </c>
      <c r="H174" s="196">
        <v>1.30</v>
      </c>
      <c r="I174" s="211">
        <f>+G174*H174</f>
        <v>30940</v>
      </c>
      <c r="J174" s="197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</row>
    <row r="175" spans="1:41" ht="12" customHeight="1">
      <c r="A175" s="173"/>
      <c r="B175" s="229"/>
      <c r="C175" s="230"/>
      <c r="D175" s="230"/>
      <c r="E175" s="231"/>
      <c r="F175" s="207"/>
      <c r="G175" s="211"/>
      <c r="H175" s="209"/>
      <c r="I175" s="211"/>
      <c r="J175" s="206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</row>
    <row r="176" spans="1:41" ht="12" customHeight="1">
      <c r="A176" s="173"/>
      <c r="B176" s="229"/>
      <c r="C176" s="230"/>
      <c r="D176" s="230"/>
      <c r="E176" s="231"/>
      <c r="F176" s="210"/>
      <c r="G176" s="211"/>
      <c r="H176" s="196"/>
      <c r="I176" s="211"/>
      <c r="J176" s="195" t="s">
        <v>267</v>
      </c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</row>
    <row r="177" spans="1:41" ht="12" customHeight="1">
      <c r="A177" s="173"/>
      <c r="B177" s="232"/>
      <c r="C177" s="233"/>
      <c r="D177" s="233"/>
      <c r="E177" s="234"/>
      <c r="F177" s="212"/>
      <c r="G177" s="213"/>
      <c r="H177" s="214"/>
      <c r="I177" s="213"/>
      <c r="J177" s="215">
        <f>SUM(I174:I176)</f>
        <v>30940</v>
      </c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</row>
    <row r="178" spans="1:41" ht="12" customHeight="1">
      <c r="A178" s="173"/>
      <c r="B178" s="667" t="s">
        <v>273</v>
      </c>
      <c r="C178" s="668"/>
      <c r="D178" s="194" t="s">
        <v>14</v>
      </c>
      <c r="E178" s="205" t="s">
        <v>274</v>
      </c>
      <c r="F178" s="192" t="s">
        <v>275</v>
      </c>
      <c r="G178" s="205" t="s">
        <v>276</v>
      </c>
      <c r="H178" s="192" t="s">
        <v>277</v>
      </c>
      <c r="I178" s="205" t="s">
        <v>278</v>
      </c>
      <c r="J178" s="195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</row>
    <row r="179" spans="1:41" ht="12" customHeight="1">
      <c r="A179" s="173"/>
      <c r="B179" s="669" t="s">
        <v>279</v>
      </c>
      <c r="C179" s="668"/>
      <c r="D179" s="196">
        <v>1</v>
      </c>
      <c r="E179" s="195">
        <f>90000*D179</f>
        <v>90000</v>
      </c>
      <c r="F179" s="196">
        <v>85</v>
      </c>
      <c r="G179" s="195">
        <f t="shared" si="11" ref="G179:G180">SUM(E179*(1+F179/100))</f>
        <v>166500</v>
      </c>
      <c r="H179" s="196">
        <v>24</v>
      </c>
      <c r="I179" s="211">
        <f t="shared" si="12" ref="I179:I180">SUM(G179/H179)</f>
        <v>6937.50</v>
      </c>
      <c r="J179" s="206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</row>
    <row r="180" spans="1:41" ht="12" customHeight="1">
      <c r="A180" s="173"/>
      <c r="B180" s="669" t="s">
        <v>280</v>
      </c>
      <c r="C180" s="668"/>
      <c r="D180" s="196">
        <v>2</v>
      </c>
      <c r="E180" s="195">
        <f>40000*D180</f>
        <v>80000</v>
      </c>
      <c r="F180" s="196">
        <v>85</v>
      </c>
      <c r="G180" s="195">
        <f t="shared" si="11"/>
        <v>148000</v>
      </c>
      <c r="H180" s="196">
        <f>H179</f>
        <v>24</v>
      </c>
      <c r="I180" s="211">
        <f t="shared" si="12"/>
        <v>6166.666666666667</v>
      </c>
      <c r="J180" s="206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</row>
    <row r="181" spans="1:41" ht="12" customHeight="1">
      <c r="A181" s="173"/>
      <c r="B181" s="229"/>
      <c r="C181" s="230"/>
      <c r="D181" s="235"/>
      <c r="E181" s="211"/>
      <c r="F181" s="196"/>
      <c r="G181" s="195"/>
      <c r="H181" s="196"/>
      <c r="I181" s="217"/>
      <c r="J181" s="195" t="s">
        <v>267</v>
      </c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</row>
    <row r="182" spans="1:41" ht="12" customHeight="1">
      <c r="A182" s="173"/>
      <c r="B182" s="670"/>
      <c r="C182" s="662"/>
      <c r="D182" s="663"/>
      <c r="E182" s="211"/>
      <c r="F182" s="196"/>
      <c r="G182" s="211"/>
      <c r="H182" s="196"/>
      <c r="I182" s="211"/>
      <c r="J182" s="203">
        <f>SUM(I179:I181)</f>
        <v>13104.166666666668</v>
      </c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</row>
    <row r="183" spans="1:41" ht="26.25" customHeight="1">
      <c r="A183" s="173"/>
      <c r="B183" s="667" t="s">
        <v>281</v>
      </c>
      <c r="C183" s="662"/>
      <c r="D183" s="663"/>
      <c r="E183" s="205" t="s">
        <v>13</v>
      </c>
      <c r="F183" s="192" t="s">
        <v>14</v>
      </c>
      <c r="G183" s="216" t="s">
        <v>282</v>
      </c>
      <c r="H183" s="192" t="s">
        <v>283</v>
      </c>
      <c r="I183" s="205" t="s">
        <v>264</v>
      </c>
      <c r="J183" s="195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</row>
    <row r="184" spans="1:41" ht="12" customHeight="1">
      <c r="A184" s="173"/>
      <c r="B184" s="705" t="s">
        <v>287</v>
      </c>
      <c r="C184" s="662"/>
      <c r="D184" s="663"/>
      <c r="E184" s="252" t="s">
        <v>288</v>
      </c>
      <c r="F184" s="253">
        <f>+H174</f>
        <v>1.30</v>
      </c>
      <c r="G184" s="254">
        <v>50</v>
      </c>
      <c r="H184" s="253">
        <v>1300</v>
      </c>
      <c r="I184" s="252">
        <f>+H184*G184*F184</f>
        <v>84500</v>
      </c>
      <c r="J184" s="195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</row>
    <row r="185" spans="1:41" ht="24" customHeight="1">
      <c r="A185" s="173"/>
      <c r="B185" s="707"/>
      <c r="C185" s="662"/>
      <c r="D185" s="663"/>
      <c r="E185" s="255"/>
      <c r="F185" s="256"/>
      <c r="G185" s="255"/>
      <c r="H185" s="257"/>
      <c r="I185" s="258"/>
      <c r="J185" s="195" t="s">
        <v>267</v>
      </c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3"/>
      <c r="AK185" s="173"/>
      <c r="AL185" s="173"/>
      <c r="AM185" s="173"/>
      <c r="AN185" s="173"/>
      <c r="AO185" s="173"/>
    </row>
    <row r="186" spans="1:41" ht="12" customHeight="1">
      <c r="A186" s="173"/>
      <c r="B186" s="670"/>
      <c r="C186" s="662"/>
      <c r="D186" s="663"/>
      <c r="E186" s="195"/>
      <c r="F186" s="218"/>
      <c r="G186" s="195"/>
      <c r="H186" s="196"/>
      <c r="I186" s="211"/>
      <c r="J186" s="203">
        <f>SUM(I184)</f>
        <v>84500</v>
      </c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</row>
    <row r="187" spans="1:41" ht="12" customHeight="1">
      <c r="A187" s="173"/>
      <c r="B187" s="661" t="s">
        <v>137</v>
      </c>
      <c r="C187" s="662"/>
      <c r="D187" s="662"/>
      <c r="E187" s="662"/>
      <c r="F187" s="662"/>
      <c r="G187" s="662"/>
      <c r="H187" s="662"/>
      <c r="I187" s="663"/>
      <c r="J187" s="219">
        <f>SUM(J172+J177+J182+J186)</f>
        <v>129199.375</v>
      </c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3"/>
      <c r="AK187" s="173"/>
      <c r="AL187" s="173"/>
      <c r="AM187" s="173"/>
      <c r="AN187" s="173"/>
      <c r="AO187" s="173"/>
    </row>
    <row r="188" spans="1:41" ht="12" customHeight="1">
      <c r="A188" s="173"/>
      <c r="B188" s="661" t="s">
        <v>284</v>
      </c>
      <c r="C188" s="662"/>
      <c r="D188" s="662"/>
      <c r="E188" s="662"/>
      <c r="F188" s="662"/>
      <c r="G188" s="662"/>
      <c r="H188" s="662"/>
      <c r="I188" s="663"/>
      <c r="J188" s="203">
        <f>J187</f>
        <v>129199.375</v>
      </c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  <c r="AG188" s="173"/>
      <c r="AH188" s="173"/>
      <c r="AI188" s="173"/>
      <c r="AJ188" s="173"/>
      <c r="AK188" s="173"/>
      <c r="AL188" s="173"/>
      <c r="AM188" s="173"/>
      <c r="AN188" s="173"/>
      <c r="AO188" s="173"/>
    </row>
    <row r="189" spans="1:41" ht="12" customHeight="1">
      <c r="A189" s="173"/>
      <c r="B189" s="176"/>
      <c r="C189" s="179"/>
      <c r="D189" s="177"/>
      <c r="E189" s="178"/>
      <c r="F189" s="177"/>
      <c r="G189" s="178"/>
      <c r="H189" s="179"/>
      <c r="I189" s="178"/>
      <c r="J189" s="180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3"/>
      <c r="AK189" s="173"/>
      <c r="AL189" s="173"/>
      <c r="AM189" s="173"/>
      <c r="AN189" s="173"/>
      <c r="AO189" s="173"/>
    </row>
    <row r="190" spans="1:41" ht="12" customHeight="1">
      <c r="A190" s="173"/>
      <c r="B190" s="222"/>
      <c r="C190" s="223"/>
      <c r="D190" s="224"/>
      <c r="E190" s="225"/>
      <c r="F190" s="224"/>
      <c r="G190" s="225"/>
      <c r="H190" s="223"/>
      <c r="I190" s="225"/>
      <c r="J190" s="226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3"/>
      <c r="AK190" s="173"/>
      <c r="AL190" s="173"/>
      <c r="AM190" s="173"/>
      <c r="AN190" s="173"/>
      <c r="AO190" s="173"/>
    </row>
    <row r="191" spans="1:41" ht="27.75" customHeight="1">
      <c r="A191" s="173"/>
      <c r="B191" s="173"/>
      <c r="C191" s="174"/>
      <c r="D191" s="173"/>
      <c r="E191" s="175"/>
      <c r="F191" s="173"/>
      <c r="G191" s="175"/>
      <c r="H191" s="174"/>
      <c r="I191" s="175"/>
      <c r="J191" s="175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</row>
    <row r="192" spans="1:41" ht="12" customHeight="1">
      <c r="A192" s="173"/>
      <c r="B192" s="696"/>
      <c r="C192" s="665"/>
      <c r="D192" s="682"/>
      <c r="E192" s="178"/>
      <c r="F192" s="177"/>
      <c r="G192" s="178"/>
      <c r="H192" s="179"/>
      <c r="I192" s="178"/>
      <c r="J192" s="180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3"/>
      <c r="AK192" s="173"/>
      <c r="AL192" s="173"/>
      <c r="AM192" s="173"/>
      <c r="AN192" s="173"/>
      <c r="AO192" s="173"/>
    </row>
    <row r="193" spans="1:41" ht="12" customHeight="1">
      <c r="A193" s="173"/>
      <c r="B193" s="697" t="s">
        <v>257</v>
      </c>
      <c r="C193" s="676"/>
      <c r="D193" s="690" t="e">
        <f>+$D$8</f>
        <v>#REF!</v>
      </c>
      <c r="E193" s="672"/>
      <c r="F193" s="672"/>
      <c r="G193" s="672"/>
      <c r="H193" s="672"/>
      <c r="I193" s="672"/>
      <c r="J193" s="6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</row>
    <row r="194" spans="1:41" ht="25.5" customHeight="1">
      <c r="A194" s="173"/>
      <c r="B194" s="181"/>
      <c r="C194" s="182"/>
      <c r="D194" s="674"/>
      <c r="E194" s="637"/>
      <c r="F194" s="637"/>
      <c r="G194" s="637"/>
      <c r="H194" s="637"/>
      <c r="I194" s="637"/>
      <c r="J194" s="638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</row>
    <row r="195" spans="1:41" ht="12" customHeight="1">
      <c r="A195" s="173"/>
      <c r="B195" s="181"/>
      <c r="C195" s="182"/>
      <c r="D195" s="183"/>
      <c r="E195" s="184"/>
      <c r="F195" s="183"/>
      <c r="G195" s="184"/>
      <c r="H195" s="183"/>
      <c r="I195" s="184"/>
      <c r="J195" s="185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  <c r="AG195" s="173"/>
      <c r="AH195" s="173"/>
      <c r="AI195" s="173"/>
      <c r="AJ195" s="173"/>
      <c r="AK195" s="173"/>
      <c r="AL195" s="173"/>
      <c r="AM195" s="173"/>
      <c r="AN195" s="173"/>
      <c r="AO195" s="173"/>
    </row>
    <row r="196" spans="1:41" ht="11.25" customHeight="1">
      <c r="A196" s="173"/>
      <c r="B196" s="186" t="s">
        <v>258</v>
      </c>
      <c r="C196" s="227" t="e">
        <f>+'BLOQUE PRINCIPAL'!#REF!</f>
        <v>#REF!</v>
      </c>
      <c r="D196" s="675" t="e">
        <f>+'BLOQUE PRINCIPAL'!#REF!</f>
        <v>#REF!</v>
      </c>
      <c r="E196" s="640"/>
      <c r="F196" s="640"/>
      <c r="G196" s="640"/>
      <c r="H196" s="676"/>
      <c r="I196" s="677" t="s">
        <v>259</v>
      </c>
      <c r="J196" s="641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3"/>
      <c r="AK196" s="173"/>
      <c r="AL196" s="173"/>
      <c r="AM196" s="173"/>
      <c r="AN196" s="173"/>
      <c r="AO196" s="173"/>
    </row>
    <row r="197" spans="1:41" ht="12" customHeight="1">
      <c r="A197" s="173"/>
      <c r="B197" s="188" t="s">
        <v>260</v>
      </c>
      <c r="C197" s="189" t="e">
        <f>+'BLOQUE PRINCIPAL'!#REF!</f>
        <v>#REF!</v>
      </c>
      <c r="D197" s="678" t="e">
        <f>+'BLOQUE PRINCIPAL'!#REF!</f>
        <v>#REF!</v>
      </c>
      <c r="E197" s="679"/>
      <c r="F197" s="679"/>
      <c r="G197" s="679"/>
      <c r="H197" s="680"/>
      <c r="I197" s="190" t="s">
        <v>196</v>
      </c>
      <c r="J197" s="191" t="e">
        <f>+'BLOQUE PRINCIPAL'!#REF!</f>
        <v>#REF!</v>
      </c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</row>
    <row r="198" spans="1:41" ht="12" customHeight="1">
      <c r="A198" s="173"/>
      <c r="B198" s="667" t="s">
        <v>261</v>
      </c>
      <c r="C198" s="662"/>
      <c r="D198" s="662"/>
      <c r="E198" s="663"/>
      <c r="F198" s="194" t="s">
        <v>13</v>
      </c>
      <c r="G198" s="193" t="s">
        <v>262</v>
      </c>
      <c r="H198" s="194" t="s">
        <v>263</v>
      </c>
      <c r="I198" s="193" t="s">
        <v>264</v>
      </c>
      <c r="J198" s="195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3"/>
      <c r="AK198" s="173"/>
      <c r="AL198" s="173"/>
      <c r="AM198" s="173"/>
      <c r="AN198" s="173"/>
      <c r="AO198" s="173"/>
    </row>
    <row r="199" spans="1:41" ht="12" customHeight="1">
      <c r="A199" s="173"/>
      <c r="B199" s="669" t="s">
        <v>265</v>
      </c>
      <c r="C199" s="662"/>
      <c r="D199" s="662"/>
      <c r="E199" s="663"/>
      <c r="F199" s="196" t="s">
        <v>266</v>
      </c>
      <c r="G199" s="195">
        <f>SUM(J211*0.05)</f>
        <v>647.50</v>
      </c>
      <c r="H199" s="196"/>
      <c r="I199" s="195">
        <f>G199</f>
        <v>647.50</v>
      </c>
      <c r="J199" s="197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  <c r="AN199" s="173"/>
      <c r="AO199" s="173"/>
    </row>
    <row r="200" spans="1:41" ht="12" customHeight="1">
      <c r="A200" s="173"/>
      <c r="B200" s="669" t="s">
        <v>289</v>
      </c>
      <c r="C200" s="662"/>
      <c r="D200" s="662"/>
      <c r="E200" s="663"/>
      <c r="F200" s="198" t="s">
        <v>290</v>
      </c>
      <c r="G200" s="255">
        <f>EQUIPOS!$E$4</f>
        <v>0</v>
      </c>
      <c r="H200" s="196">
        <f>H209/8</f>
        <v>3.75</v>
      </c>
      <c r="I200" s="195">
        <f>G200/H200</f>
        <v>0</v>
      </c>
      <c r="J200" s="197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</row>
    <row r="201" spans="1:41" ht="12" customHeight="1">
      <c r="A201" s="173"/>
      <c r="B201" s="669"/>
      <c r="C201" s="662"/>
      <c r="D201" s="662"/>
      <c r="E201" s="663"/>
      <c r="F201" s="196"/>
      <c r="G201" s="195"/>
      <c r="H201" s="196"/>
      <c r="I201" s="195"/>
      <c r="J201" s="195" t="s">
        <v>267</v>
      </c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3"/>
      <c r="AK201" s="173"/>
      <c r="AL201" s="173"/>
      <c r="AM201" s="173"/>
      <c r="AN201" s="173"/>
      <c r="AO201" s="173"/>
    </row>
    <row r="202" spans="1:41" ht="12" customHeight="1">
      <c r="A202" s="173"/>
      <c r="B202" s="669"/>
      <c r="C202" s="662"/>
      <c r="D202" s="662"/>
      <c r="E202" s="663"/>
      <c r="F202" s="196"/>
      <c r="G202" s="195"/>
      <c r="H202" s="196"/>
      <c r="I202" s="195"/>
      <c r="J202" s="203">
        <f>SUM(I199:I201)</f>
        <v>647.50</v>
      </c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3"/>
      <c r="AK202" s="173"/>
      <c r="AL202" s="173"/>
      <c r="AM202" s="173"/>
      <c r="AN202" s="173"/>
      <c r="AO202" s="173"/>
    </row>
    <row r="203" spans="1:41" ht="24" customHeight="1">
      <c r="A203" s="173"/>
      <c r="B203" s="667" t="s">
        <v>268</v>
      </c>
      <c r="C203" s="662"/>
      <c r="D203" s="662"/>
      <c r="E203" s="663"/>
      <c r="F203" s="194" t="s">
        <v>13</v>
      </c>
      <c r="G203" s="193" t="s">
        <v>269</v>
      </c>
      <c r="H203" s="194" t="s">
        <v>209</v>
      </c>
      <c r="I203" s="193" t="s">
        <v>264</v>
      </c>
      <c r="J203" s="195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</row>
    <row r="204" spans="1:41" ht="12" customHeight="1">
      <c r="A204" s="173"/>
      <c r="B204" s="669"/>
      <c r="C204" s="662"/>
      <c r="D204" s="662"/>
      <c r="E204" s="663"/>
      <c r="F204" s="259"/>
      <c r="G204" s="193"/>
      <c r="H204" s="260"/>
      <c r="I204" s="193"/>
      <c r="J204" s="206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</row>
    <row r="205" spans="1:41" ht="12" customHeight="1">
      <c r="A205" s="173"/>
      <c r="B205" s="669"/>
      <c r="C205" s="662"/>
      <c r="D205" s="662"/>
      <c r="E205" s="663"/>
      <c r="F205" s="207"/>
      <c r="G205" s="211"/>
      <c r="H205" s="209"/>
      <c r="I205" s="211"/>
      <c r="J205" s="206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</row>
    <row r="206" spans="1:41" ht="12" customHeight="1">
      <c r="A206" s="173"/>
      <c r="B206" s="670"/>
      <c r="C206" s="662"/>
      <c r="D206" s="662"/>
      <c r="E206" s="663"/>
      <c r="F206" s="210"/>
      <c r="G206" s="211"/>
      <c r="H206" s="196"/>
      <c r="I206" s="211"/>
      <c r="J206" s="195" t="s">
        <v>267</v>
      </c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</row>
    <row r="207" spans="1:41" ht="12" customHeight="1">
      <c r="A207" s="173"/>
      <c r="B207" s="670"/>
      <c r="C207" s="662"/>
      <c r="D207" s="662"/>
      <c r="E207" s="663"/>
      <c r="F207" s="212"/>
      <c r="G207" s="213"/>
      <c r="H207" s="214"/>
      <c r="I207" s="213"/>
      <c r="J207" s="215">
        <f>SUM(I205:I206)</f>
        <v>0</v>
      </c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</row>
    <row r="208" spans="1:41" ht="12" customHeight="1">
      <c r="A208" s="173"/>
      <c r="B208" s="667" t="s">
        <v>273</v>
      </c>
      <c r="C208" s="663"/>
      <c r="D208" s="194" t="s">
        <v>14</v>
      </c>
      <c r="E208" s="205" t="s">
        <v>274</v>
      </c>
      <c r="F208" s="192" t="s">
        <v>275</v>
      </c>
      <c r="G208" s="205" t="s">
        <v>276</v>
      </c>
      <c r="H208" s="192" t="s">
        <v>277</v>
      </c>
      <c r="I208" s="205" t="s">
        <v>278</v>
      </c>
      <c r="J208" s="195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</row>
    <row r="209" spans="1:41" ht="12" customHeight="1">
      <c r="A209" s="173"/>
      <c r="B209" s="669" t="s">
        <v>279</v>
      </c>
      <c r="C209" s="668"/>
      <c r="D209" s="196">
        <v>1</v>
      </c>
      <c r="E209" s="195">
        <f>90000*D209</f>
        <v>90000</v>
      </c>
      <c r="F209" s="196">
        <v>85</v>
      </c>
      <c r="G209" s="195">
        <f t="shared" si="13" ref="G209:G210">SUM(E209*(1+F209/100))</f>
        <v>166500</v>
      </c>
      <c r="H209" s="196">
        <v>30</v>
      </c>
      <c r="I209" s="211">
        <f t="shared" si="14" ref="I209:I210">SUM(G209/H209)</f>
        <v>5550</v>
      </c>
      <c r="J209" s="206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</row>
    <row r="210" spans="1:41" ht="12" customHeight="1">
      <c r="A210" s="173"/>
      <c r="B210" s="669" t="s">
        <v>280</v>
      </c>
      <c r="C210" s="668"/>
      <c r="D210" s="196">
        <v>3</v>
      </c>
      <c r="E210" s="195">
        <f>40000*D210</f>
        <v>120000</v>
      </c>
      <c r="F210" s="196">
        <v>85</v>
      </c>
      <c r="G210" s="195">
        <f t="shared" si="13"/>
        <v>222000</v>
      </c>
      <c r="H210" s="196">
        <f>H209</f>
        <v>30</v>
      </c>
      <c r="I210" s="211">
        <f t="shared" si="14"/>
        <v>7400</v>
      </c>
      <c r="J210" s="195" t="s">
        <v>267</v>
      </c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</row>
    <row r="211" spans="1:41" ht="12" customHeight="1">
      <c r="A211" s="173"/>
      <c r="B211" s="670"/>
      <c r="C211" s="662"/>
      <c r="D211" s="663"/>
      <c r="E211" s="211"/>
      <c r="F211" s="196"/>
      <c r="G211" s="211"/>
      <c r="H211" s="196"/>
      <c r="I211" s="211"/>
      <c r="J211" s="203">
        <f>SUM(I209:I210)</f>
        <v>12950</v>
      </c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</row>
    <row r="212" spans="1:41" ht="24" customHeight="1">
      <c r="A212" s="173"/>
      <c r="B212" s="667" t="s">
        <v>281</v>
      </c>
      <c r="C212" s="662"/>
      <c r="D212" s="663"/>
      <c r="E212" s="205" t="s">
        <v>13</v>
      </c>
      <c r="F212" s="192" t="s">
        <v>14</v>
      </c>
      <c r="G212" s="216" t="s">
        <v>282</v>
      </c>
      <c r="H212" s="192" t="s">
        <v>283</v>
      </c>
      <c r="I212" s="205" t="s">
        <v>264</v>
      </c>
      <c r="J212" s="195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</row>
    <row r="213" spans="1:41" ht="24" customHeight="1">
      <c r="A213" s="173"/>
      <c r="B213" s="669"/>
      <c r="C213" s="662"/>
      <c r="D213" s="663"/>
      <c r="E213" s="261"/>
      <c r="F213" s="196"/>
      <c r="G213" s="262"/>
      <c r="H213" s="263"/>
      <c r="I213" s="195"/>
      <c r="J213" s="195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K213" s="173"/>
      <c r="AL213" s="173"/>
      <c r="AM213" s="173"/>
      <c r="AN213" s="173"/>
      <c r="AO213" s="173"/>
    </row>
    <row r="214" spans="1:41" ht="12" customHeight="1">
      <c r="A214" s="173"/>
      <c r="B214" s="670"/>
      <c r="C214" s="662"/>
      <c r="D214" s="663"/>
      <c r="E214" s="195"/>
      <c r="F214" s="218"/>
      <c r="G214" s="195"/>
      <c r="H214" s="196"/>
      <c r="I214" s="211"/>
      <c r="J214" s="195" t="s">
        <v>267</v>
      </c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</row>
    <row r="215" spans="1:41" ht="24" customHeight="1">
      <c r="A215" s="173"/>
      <c r="B215" s="670"/>
      <c r="C215" s="662"/>
      <c r="D215" s="663"/>
      <c r="E215" s="195"/>
      <c r="F215" s="218"/>
      <c r="G215" s="195"/>
      <c r="H215" s="196"/>
      <c r="I215" s="211"/>
      <c r="J215" s="203">
        <f>SUM(I213:I214)</f>
        <v>0</v>
      </c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</row>
    <row r="216" spans="1:41" ht="12" customHeight="1">
      <c r="A216" s="173"/>
      <c r="B216" s="661" t="s">
        <v>137</v>
      </c>
      <c r="C216" s="662"/>
      <c r="D216" s="662"/>
      <c r="E216" s="662"/>
      <c r="F216" s="662"/>
      <c r="G216" s="662"/>
      <c r="H216" s="662"/>
      <c r="I216" s="663"/>
      <c r="J216" s="219">
        <f>SUM(J202+J207+J211+J215)</f>
        <v>13597.50</v>
      </c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</row>
    <row r="217" spans="1:41" ht="12" customHeight="1">
      <c r="A217" s="173"/>
      <c r="B217" s="661" t="s">
        <v>284</v>
      </c>
      <c r="C217" s="662"/>
      <c r="D217" s="662"/>
      <c r="E217" s="662"/>
      <c r="F217" s="662"/>
      <c r="G217" s="662"/>
      <c r="H217" s="662"/>
      <c r="I217" s="663"/>
      <c r="J217" s="203">
        <f>J216</f>
        <v>13597.50</v>
      </c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</row>
    <row r="218" spans="1:41" ht="12" customHeight="1">
      <c r="A218" s="173"/>
      <c r="B218" s="176"/>
      <c r="C218" s="179"/>
      <c r="D218" s="177"/>
      <c r="E218" s="178"/>
      <c r="F218" s="177"/>
      <c r="G218" s="178"/>
      <c r="H218" s="179"/>
      <c r="I218" s="178"/>
      <c r="J218" s="180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</row>
    <row r="219" spans="1:41" ht="12" customHeight="1">
      <c r="A219" s="173"/>
      <c r="B219" s="222"/>
      <c r="C219" s="223"/>
      <c r="D219" s="224"/>
      <c r="E219" s="225"/>
      <c r="F219" s="224"/>
      <c r="G219" s="225"/>
      <c r="H219" s="223"/>
      <c r="I219" s="225"/>
      <c r="J219" s="226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</row>
    <row r="220" spans="1:41" ht="32.25" customHeight="1">
      <c r="A220" s="173"/>
      <c r="B220" s="173"/>
      <c r="C220" s="174"/>
      <c r="D220" s="173"/>
      <c r="E220" s="175"/>
      <c r="F220" s="173"/>
      <c r="G220" s="175"/>
      <c r="H220" s="174"/>
      <c r="I220" s="175"/>
      <c r="J220" s="175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K220" s="173"/>
      <c r="AL220" s="173"/>
      <c r="AM220" s="173"/>
      <c r="AN220" s="173"/>
      <c r="AO220" s="173"/>
    </row>
    <row r="221" spans="1:41" ht="27.75" customHeight="1">
      <c r="A221" s="173"/>
      <c r="B221" s="173"/>
      <c r="C221" s="174"/>
      <c r="D221" s="173"/>
      <c r="E221" s="175"/>
      <c r="F221" s="173"/>
      <c r="G221" s="175"/>
      <c r="H221" s="174"/>
      <c r="I221" s="175"/>
      <c r="J221" s="175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K221" s="173"/>
      <c r="AL221" s="173"/>
      <c r="AM221" s="173"/>
      <c r="AN221" s="173"/>
      <c r="AO221" s="173"/>
    </row>
    <row r="222" spans="1:41" ht="12" customHeight="1">
      <c r="A222" s="173"/>
      <c r="B222" s="696"/>
      <c r="C222" s="665"/>
      <c r="D222" s="682"/>
      <c r="E222" s="178"/>
      <c r="F222" s="177"/>
      <c r="G222" s="178"/>
      <c r="H222" s="179"/>
      <c r="I222" s="178"/>
      <c r="J222" s="180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</row>
    <row r="223" spans="1:41" ht="12" customHeight="1">
      <c r="A223" s="173"/>
      <c r="B223" s="697" t="s">
        <v>257</v>
      </c>
      <c r="C223" s="676"/>
      <c r="D223" s="690" t="e">
        <f>+$D$8</f>
        <v>#REF!</v>
      </c>
      <c r="E223" s="672"/>
      <c r="F223" s="672"/>
      <c r="G223" s="672"/>
      <c r="H223" s="672"/>
      <c r="I223" s="672"/>
      <c r="J223" s="6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</row>
    <row r="224" spans="1:41" ht="22.5" customHeight="1">
      <c r="A224" s="173"/>
      <c r="B224" s="181"/>
      <c r="C224" s="182"/>
      <c r="D224" s="674"/>
      <c r="E224" s="637"/>
      <c r="F224" s="637"/>
      <c r="G224" s="637"/>
      <c r="H224" s="637"/>
      <c r="I224" s="637"/>
      <c r="J224" s="638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</row>
    <row r="225" spans="1:41" ht="12" customHeight="1">
      <c r="A225" s="173"/>
      <c r="B225" s="181"/>
      <c r="C225" s="182"/>
      <c r="D225" s="183"/>
      <c r="E225" s="184"/>
      <c r="F225" s="183"/>
      <c r="G225" s="184"/>
      <c r="H225" s="183"/>
      <c r="I225" s="184"/>
      <c r="J225" s="185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</row>
    <row r="226" spans="1:41" ht="11.25" customHeight="1">
      <c r="A226" s="173"/>
      <c r="B226" s="186" t="s">
        <v>258</v>
      </c>
      <c r="C226" s="187" t="e">
        <f>+'BLOQUE PRINCIPAL'!#REF!</f>
        <v>#REF!</v>
      </c>
      <c r="D226" s="675" t="e">
        <f>+'BLOQUE PRINCIPAL'!#REF!</f>
        <v>#REF!</v>
      </c>
      <c r="E226" s="640"/>
      <c r="F226" s="640"/>
      <c r="G226" s="640"/>
      <c r="H226" s="676"/>
      <c r="I226" s="677" t="s">
        <v>259</v>
      </c>
      <c r="J226" s="641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</row>
    <row r="227" spans="1:41" ht="12" customHeight="1">
      <c r="A227" s="173"/>
      <c r="B227" s="188" t="s">
        <v>260</v>
      </c>
      <c r="C227" s="189" t="e">
        <f>+'BLOQUE PRINCIPAL'!#REF!</f>
        <v>#REF!</v>
      </c>
      <c r="D227" s="678" t="e">
        <f>+'BLOQUE PRINCIPAL'!#REF!</f>
        <v>#REF!</v>
      </c>
      <c r="E227" s="679"/>
      <c r="F227" s="679"/>
      <c r="G227" s="679"/>
      <c r="H227" s="680"/>
      <c r="I227" s="190" t="s">
        <v>196</v>
      </c>
      <c r="J227" s="191" t="e">
        <f>+'BLOQUE PRINCIPAL'!#REF!</f>
        <v>#REF!</v>
      </c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K227" s="173"/>
      <c r="AL227" s="173"/>
      <c r="AM227" s="173"/>
      <c r="AN227" s="173"/>
      <c r="AO227" s="173"/>
    </row>
    <row r="228" spans="1:41" ht="12" customHeight="1">
      <c r="A228" s="173"/>
      <c r="B228" s="667" t="s">
        <v>261</v>
      </c>
      <c r="C228" s="662"/>
      <c r="D228" s="662"/>
      <c r="E228" s="663"/>
      <c r="F228" s="194" t="s">
        <v>13</v>
      </c>
      <c r="G228" s="193" t="s">
        <v>262</v>
      </c>
      <c r="H228" s="194" t="s">
        <v>263</v>
      </c>
      <c r="I228" s="193" t="s">
        <v>264</v>
      </c>
      <c r="J228" s="197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</row>
    <row r="229" spans="1:41" ht="12" customHeight="1">
      <c r="A229" s="173"/>
      <c r="B229" s="669" t="s">
        <v>265</v>
      </c>
      <c r="C229" s="662"/>
      <c r="D229" s="662"/>
      <c r="E229" s="663"/>
      <c r="F229" s="196" t="s">
        <v>266</v>
      </c>
      <c r="G229" s="195">
        <f>SUM(J242*0.05)</f>
        <v>493.33333333333331</v>
      </c>
      <c r="H229" s="196"/>
      <c r="I229" s="228">
        <f>G229</f>
        <v>493.33333333333331</v>
      </c>
      <c r="J229" s="197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  <c r="AG229" s="173"/>
      <c r="AH229" s="173"/>
      <c r="AI229" s="173"/>
      <c r="AJ229" s="173"/>
      <c r="AK229" s="173"/>
      <c r="AL229" s="173"/>
      <c r="AM229" s="173"/>
      <c r="AN229" s="173"/>
      <c r="AO229" s="173"/>
    </row>
    <row r="230" spans="1:41" ht="12" customHeight="1">
      <c r="A230" s="173"/>
      <c r="B230" s="200"/>
      <c r="C230" s="201"/>
      <c r="D230" s="201"/>
      <c r="E230" s="202"/>
      <c r="F230" s="196"/>
      <c r="G230" s="195"/>
      <c r="H230" s="196"/>
      <c r="I230" s="228"/>
      <c r="J230" s="199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</row>
    <row r="231" spans="1:41" ht="12" customHeight="1">
      <c r="A231" s="173"/>
      <c r="B231" s="669"/>
      <c r="C231" s="662"/>
      <c r="D231" s="662"/>
      <c r="E231" s="663"/>
      <c r="F231" s="196"/>
      <c r="G231" s="195"/>
      <c r="H231" s="196"/>
      <c r="I231" s="195"/>
      <c r="J231" s="199" t="s">
        <v>267</v>
      </c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3"/>
      <c r="AK231" s="173"/>
      <c r="AL231" s="173"/>
      <c r="AM231" s="173"/>
      <c r="AN231" s="173"/>
      <c r="AO231" s="173"/>
    </row>
    <row r="232" spans="1:41" ht="12" customHeight="1">
      <c r="A232" s="173"/>
      <c r="B232" s="669"/>
      <c r="C232" s="662"/>
      <c r="D232" s="662"/>
      <c r="E232" s="663"/>
      <c r="F232" s="196"/>
      <c r="G232" s="195"/>
      <c r="H232" s="196"/>
      <c r="I232" s="195"/>
      <c r="J232" s="203">
        <f>SUM(I229:I231)</f>
        <v>493.33333333333331</v>
      </c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</row>
    <row r="233" spans="1:41" ht="24" customHeight="1">
      <c r="A233" s="173"/>
      <c r="B233" s="667" t="s">
        <v>268</v>
      </c>
      <c r="C233" s="662"/>
      <c r="D233" s="662"/>
      <c r="E233" s="663"/>
      <c r="F233" s="194" t="s">
        <v>13</v>
      </c>
      <c r="G233" s="193" t="s">
        <v>269</v>
      </c>
      <c r="H233" s="194" t="s">
        <v>209</v>
      </c>
      <c r="I233" s="193" t="s">
        <v>264</v>
      </c>
      <c r="J233" s="195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3"/>
      <c r="AK233" s="173"/>
      <c r="AL233" s="173"/>
      <c r="AM233" s="173"/>
      <c r="AN233" s="173"/>
      <c r="AO233" s="173"/>
    </row>
    <row r="234" spans="1:41" ht="12" customHeight="1">
      <c r="A234" s="264"/>
      <c r="B234" s="693" t="s">
        <v>291</v>
      </c>
      <c r="C234" s="662"/>
      <c r="D234" s="662"/>
      <c r="E234" s="663"/>
      <c r="F234" s="198" t="s">
        <v>35</v>
      </c>
      <c r="G234" s="251" t="e">
        <f>MATERIALES!#REF!</f>
        <v>#REF!</v>
      </c>
      <c r="H234" s="196">
        <v>1.30</v>
      </c>
      <c r="I234" s="211" t="e">
        <f>+G234*H234</f>
        <v>#REF!</v>
      </c>
      <c r="J234" s="265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</row>
    <row r="235" spans="1:41" ht="12" customHeight="1">
      <c r="A235" s="173"/>
      <c r="B235" s="669"/>
      <c r="C235" s="662"/>
      <c r="D235" s="662"/>
      <c r="E235" s="663"/>
      <c r="F235" s="207"/>
      <c r="G235" s="211"/>
      <c r="H235" s="266"/>
      <c r="I235" s="211">
        <f>SUM(G235*H235)</f>
        <v>0</v>
      </c>
      <c r="J235" s="206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  <c r="AG235" s="173"/>
      <c r="AH235" s="173"/>
      <c r="AI235" s="173"/>
      <c r="AJ235" s="173"/>
      <c r="AK235" s="173"/>
      <c r="AL235" s="173"/>
      <c r="AM235" s="173"/>
      <c r="AN235" s="173"/>
      <c r="AO235" s="173"/>
    </row>
    <row r="236" spans="1:41" ht="12" customHeight="1">
      <c r="A236" s="173"/>
      <c r="B236" s="670"/>
      <c r="C236" s="662"/>
      <c r="D236" s="662"/>
      <c r="E236" s="663"/>
      <c r="F236" s="210"/>
      <c r="G236" s="211"/>
      <c r="H236" s="196"/>
      <c r="I236" s="211"/>
      <c r="J236" s="195" t="s">
        <v>267</v>
      </c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  <c r="AG236" s="173"/>
      <c r="AH236" s="173"/>
      <c r="AI236" s="173"/>
      <c r="AJ236" s="173"/>
      <c r="AK236" s="173"/>
      <c r="AL236" s="173"/>
      <c r="AM236" s="173"/>
      <c r="AN236" s="173"/>
      <c r="AO236" s="173"/>
    </row>
    <row r="237" spans="1:41" ht="12" customHeight="1">
      <c r="A237" s="173"/>
      <c r="B237" s="670"/>
      <c r="C237" s="662"/>
      <c r="D237" s="662"/>
      <c r="E237" s="663"/>
      <c r="F237" s="212"/>
      <c r="G237" s="213"/>
      <c r="H237" s="214"/>
      <c r="I237" s="213"/>
      <c r="J237" s="215" t="e">
        <f>SUM(I234:I236)</f>
        <v>#REF!</v>
      </c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  <c r="AG237" s="173"/>
      <c r="AH237" s="173"/>
      <c r="AI237" s="173"/>
      <c r="AJ237" s="173"/>
      <c r="AK237" s="173"/>
      <c r="AL237" s="173"/>
      <c r="AM237" s="173"/>
      <c r="AN237" s="173"/>
      <c r="AO237" s="173"/>
    </row>
    <row r="238" spans="1:41" ht="12" customHeight="1">
      <c r="A238" s="173"/>
      <c r="B238" s="667" t="s">
        <v>273</v>
      </c>
      <c r="C238" s="663"/>
      <c r="D238" s="194" t="s">
        <v>14</v>
      </c>
      <c r="E238" s="205" t="s">
        <v>274</v>
      </c>
      <c r="F238" s="192" t="s">
        <v>275</v>
      </c>
      <c r="G238" s="205" t="s">
        <v>276</v>
      </c>
      <c r="H238" s="192" t="s">
        <v>277</v>
      </c>
      <c r="I238" s="205" t="s">
        <v>278</v>
      </c>
      <c r="J238" s="195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  <c r="AG238" s="173"/>
      <c r="AH238" s="173"/>
      <c r="AI238" s="173"/>
      <c r="AJ238" s="173"/>
      <c r="AK238" s="173"/>
      <c r="AL238" s="173"/>
      <c r="AM238" s="173"/>
      <c r="AN238" s="173"/>
      <c r="AO238" s="173"/>
    </row>
    <row r="239" spans="1:41" ht="12" customHeight="1">
      <c r="A239" s="173"/>
      <c r="B239" s="669" t="s">
        <v>280</v>
      </c>
      <c r="C239" s="668"/>
      <c r="D239" s="196">
        <v>4</v>
      </c>
      <c r="E239" s="195">
        <f>40000*D239</f>
        <v>160000</v>
      </c>
      <c r="F239" s="196">
        <v>85</v>
      </c>
      <c r="G239" s="195">
        <f>SUM(E239*(1+F239/100))</f>
        <v>296000</v>
      </c>
      <c r="H239" s="196">
        <v>30</v>
      </c>
      <c r="I239" s="211">
        <f>SUM(G239/H239)</f>
        <v>9866.6666666666661</v>
      </c>
      <c r="J239" s="206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  <c r="AM239" s="173"/>
      <c r="AN239" s="173"/>
      <c r="AO239" s="173"/>
    </row>
    <row r="240" spans="1:41" ht="12" customHeight="1">
      <c r="A240" s="173"/>
      <c r="B240" s="669"/>
      <c r="C240" s="663"/>
      <c r="D240" s="196"/>
      <c r="E240" s="195"/>
      <c r="F240" s="196"/>
      <c r="G240" s="195"/>
      <c r="H240" s="196"/>
      <c r="I240" s="211"/>
      <c r="J240" s="206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  <c r="AG240" s="173"/>
      <c r="AH240" s="173"/>
      <c r="AI240" s="173"/>
      <c r="AJ240" s="173"/>
      <c r="AK240" s="173"/>
      <c r="AL240" s="173"/>
      <c r="AM240" s="173"/>
      <c r="AN240" s="173"/>
      <c r="AO240" s="173"/>
    </row>
    <row r="241" spans="1:41" ht="12" customHeight="1">
      <c r="A241" s="173"/>
      <c r="B241" s="670"/>
      <c r="C241" s="662"/>
      <c r="D241" s="663"/>
      <c r="E241" s="211"/>
      <c r="F241" s="196"/>
      <c r="G241" s="195"/>
      <c r="H241" s="196"/>
      <c r="I241" s="217"/>
      <c r="J241" s="195" t="s">
        <v>267</v>
      </c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  <c r="AG241" s="173"/>
      <c r="AH241" s="173"/>
      <c r="AI241" s="173"/>
      <c r="AJ241" s="173"/>
      <c r="AK241" s="173"/>
      <c r="AL241" s="173"/>
      <c r="AM241" s="173"/>
      <c r="AN241" s="173"/>
      <c r="AO241" s="173"/>
    </row>
    <row r="242" spans="1:41" ht="12" customHeight="1">
      <c r="A242" s="173"/>
      <c r="B242" s="670"/>
      <c r="C242" s="662"/>
      <c r="D242" s="663"/>
      <c r="E242" s="211"/>
      <c r="F242" s="196"/>
      <c r="G242" s="211"/>
      <c r="H242" s="196"/>
      <c r="I242" s="211"/>
      <c r="J242" s="203">
        <f>SUM(I239:I241)</f>
        <v>9866.6666666666661</v>
      </c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</row>
    <row r="243" spans="1:41" ht="24" customHeight="1">
      <c r="A243" s="173"/>
      <c r="B243" s="667" t="s">
        <v>281</v>
      </c>
      <c r="C243" s="662"/>
      <c r="D243" s="663"/>
      <c r="E243" s="205" t="s">
        <v>13</v>
      </c>
      <c r="F243" s="192" t="s">
        <v>14</v>
      </c>
      <c r="G243" s="216" t="s">
        <v>282</v>
      </c>
      <c r="H243" s="192" t="s">
        <v>283</v>
      </c>
      <c r="I243" s="205" t="s">
        <v>264</v>
      </c>
      <c r="J243" s="195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  <c r="AG243" s="173"/>
      <c r="AH243" s="173"/>
      <c r="AI243" s="173"/>
      <c r="AJ243" s="173"/>
      <c r="AK243" s="173"/>
      <c r="AL243" s="173"/>
      <c r="AM243" s="173"/>
      <c r="AN243" s="173"/>
      <c r="AO243" s="173"/>
    </row>
    <row r="244" spans="1:41" ht="12" customHeight="1">
      <c r="A244" s="173"/>
      <c r="B244" s="705" t="s">
        <v>292</v>
      </c>
      <c r="C244" s="662"/>
      <c r="D244" s="663"/>
      <c r="E244" s="252" t="s">
        <v>288</v>
      </c>
      <c r="F244" s="253">
        <f>+H234</f>
        <v>1.30</v>
      </c>
      <c r="G244" s="254">
        <v>50</v>
      </c>
      <c r="H244" s="253">
        <v>1000</v>
      </c>
      <c r="I244" s="252">
        <f>+H244*G244*F244</f>
        <v>65000</v>
      </c>
      <c r="J244" s="195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  <c r="AG244" s="173"/>
      <c r="AH244" s="173"/>
      <c r="AI244" s="173"/>
      <c r="AJ244" s="173"/>
      <c r="AK244" s="173"/>
      <c r="AL244" s="173"/>
      <c r="AM244" s="173"/>
      <c r="AN244" s="173"/>
      <c r="AO244" s="173"/>
    </row>
    <row r="245" spans="1:41" ht="12" customHeight="1">
      <c r="A245" s="173"/>
      <c r="B245" s="670"/>
      <c r="C245" s="662"/>
      <c r="D245" s="663"/>
      <c r="E245" s="195"/>
      <c r="F245" s="218"/>
      <c r="G245" s="195"/>
      <c r="H245" s="196"/>
      <c r="I245" s="211"/>
      <c r="J245" s="195" t="s">
        <v>267</v>
      </c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  <c r="AG245" s="173"/>
      <c r="AH245" s="173"/>
      <c r="AI245" s="173"/>
      <c r="AJ245" s="173"/>
      <c r="AK245" s="173"/>
      <c r="AL245" s="173"/>
      <c r="AM245" s="173"/>
      <c r="AN245" s="173"/>
      <c r="AO245" s="173"/>
    </row>
    <row r="246" spans="1:41" ht="12" customHeight="1">
      <c r="A246" s="173"/>
      <c r="B246" s="670"/>
      <c r="C246" s="662"/>
      <c r="D246" s="663"/>
      <c r="E246" s="195"/>
      <c r="F246" s="218"/>
      <c r="G246" s="195"/>
      <c r="H246" s="196"/>
      <c r="I246" s="211"/>
      <c r="J246" s="203">
        <f>SUM(I244)</f>
        <v>65000</v>
      </c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</row>
    <row r="247" spans="1:41" ht="12" customHeight="1">
      <c r="A247" s="173"/>
      <c r="B247" s="661" t="s">
        <v>137</v>
      </c>
      <c r="C247" s="662"/>
      <c r="D247" s="662"/>
      <c r="E247" s="662"/>
      <c r="F247" s="662"/>
      <c r="G247" s="662"/>
      <c r="H247" s="662"/>
      <c r="I247" s="663"/>
      <c r="J247" s="219" t="e">
        <f>SUM(J232+J237+J242+J246)</f>
        <v>#REF!</v>
      </c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173"/>
      <c r="AI247" s="173"/>
      <c r="AJ247" s="173"/>
      <c r="AK247" s="173"/>
      <c r="AL247" s="173"/>
      <c r="AM247" s="173"/>
      <c r="AN247" s="173"/>
      <c r="AO247" s="173"/>
    </row>
    <row r="248" spans="1:41" ht="12" customHeight="1">
      <c r="A248" s="173"/>
      <c r="B248" s="661" t="s">
        <v>284</v>
      </c>
      <c r="C248" s="662"/>
      <c r="D248" s="662"/>
      <c r="E248" s="662"/>
      <c r="F248" s="662"/>
      <c r="G248" s="662"/>
      <c r="H248" s="662"/>
      <c r="I248" s="663"/>
      <c r="J248" s="203" t="e">
        <f>J247</f>
        <v>#REF!</v>
      </c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</row>
    <row r="249" spans="1:41" ht="12" customHeight="1">
      <c r="A249" s="173"/>
      <c r="B249" s="176"/>
      <c r="C249" s="179"/>
      <c r="D249" s="177"/>
      <c r="E249" s="178"/>
      <c r="F249" s="177"/>
      <c r="G249" s="178"/>
      <c r="H249" s="179"/>
      <c r="I249" s="178"/>
      <c r="J249" s="180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3"/>
      <c r="AK249" s="173"/>
      <c r="AL249" s="173"/>
      <c r="AM249" s="173"/>
      <c r="AN249" s="173"/>
      <c r="AO249" s="173"/>
    </row>
    <row r="250" spans="1:41" ht="12" customHeight="1">
      <c r="A250" s="173"/>
      <c r="B250" s="222"/>
      <c r="C250" s="223"/>
      <c r="D250" s="224"/>
      <c r="E250" s="225"/>
      <c r="F250" s="224"/>
      <c r="G250" s="225"/>
      <c r="H250" s="223"/>
      <c r="I250" s="225"/>
      <c r="J250" s="226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  <c r="AG250" s="173"/>
      <c r="AH250" s="173"/>
      <c r="AI250" s="173"/>
      <c r="AJ250" s="173"/>
      <c r="AK250" s="173"/>
      <c r="AL250" s="173"/>
      <c r="AM250" s="173"/>
      <c r="AN250" s="173"/>
      <c r="AO250" s="173"/>
    </row>
    <row r="251" spans="1:41" ht="33" customHeight="1">
      <c r="A251" s="173"/>
      <c r="B251" s="173"/>
      <c r="C251" s="174"/>
      <c r="D251" s="173"/>
      <c r="E251" s="175"/>
      <c r="F251" s="173"/>
      <c r="G251" s="175"/>
      <c r="H251" s="174"/>
      <c r="I251" s="175"/>
      <c r="J251" s="175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  <c r="AG251" s="173"/>
      <c r="AH251" s="173"/>
      <c r="AI251" s="173"/>
      <c r="AJ251" s="173"/>
      <c r="AK251" s="173"/>
      <c r="AL251" s="173"/>
      <c r="AM251" s="173"/>
      <c r="AN251" s="173"/>
      <c r="AO251" s="173"/>
    </row>
    <row r="252" spans="1:41" ht="30.75" customHeight="1">
      <c r="A252" s="173"/>
      <c r="B252" s="173"/>
      <c r="C252" s="174"/>
      <c r="D252" s="173"/>
      <c r="E252" s="175"/>
      <c r="F252" s="173"/>
      <c r="G252" s="175"/>
      <c r="H252" s="174"/>
      <c r="I252" s="175"/>
      <c r="J252" s="175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  <c r="AG252" s="173"/>
      <c r="AH252" s="173"/>
      <c r="AI252" s="173"/>
      <c r="AJ252" s="173"/>
      <c r="AK252" s="173"/>
      <c r="AL252" s="173"/>
      <c r="AM252" s="173"/>
      <c r="AN252" s="173"/>
      <c r="AO252" s="173"/>
    </row>
    <row r="253" spans="1:41" ht="12" customHeight="1">
      <c r="A253" s="173"/>
      <c r="B253" s="696"/>
      <c r="C253" s="665"/>
      <c r="D253" s="682"/>
      <c r="E253" s="178"/>
      <c r="F253" s="177"/>
      <c r="G253" s="178"/>
      <c r="H253" s="179"/>
      <c r="I253" s="178"/>
      <c r="J253" s="180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173"/>
      <c r="AI253" s="173"/>
      <c r="AJ253" s="173"/>
      <c r="AK253" s="173"/>
      <c r="AL253" s="173"/>
      <c r="AM253" s="173"/>
      <c r="AN253" s="173"/>
      <c r="AO253" s="173"/>
    </row>
    <row r="254" spans="1:41" ht="12" customHeight="1">
      <c r="A254" s="173"/>
      <c r="B254" s="697" t="s">
        <v>257</v>
      </c>
      <c r="C254" s="676"/>
      <c r="D254" s="690" t="e">
        <f>+$D$8</f>
        <v>#REF!</v>
      </c>
      <c r="E254" s="672"/>
      <c r="F254" s="672"/>
      <c r="G254" s="672"/>
      <c r="H254" s="672"/>
      <c r="I254" s="672"/>
      <c r="J254" s="6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  <c r="AG254" s="173"/>
      <c r="AH254" s="173"/>
      <c r="AI254" s="173"/>
      <c r="AJ254" s="173"/>
      <c r="AK254" s="173"/>
      <c r="AL254" s="173"/>
      <c r="AM254" s="173"/>
      <c r="AN254" s="173"/>
      <c r="AO254" s="173"/>
    </row>
    <row r="255" spans="1:41" ht="22.5" customHeight="1">
      <c r="A255" s="173"/>
      <c r="B255" s="181"/>
      <c r="C255" s="182"/>
      <c r="D255" s="674"/>
      <c r="E255" s="637"/>
      <c r="F255" s="637"/>
      <c r="G255" s="637"/>
      <c r="H255" s="637"/>
      <c r="I255" s="637"/>
      <c r="J255" s="638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  <c r="AG255" s="173"/>
      <c r="AH255" s="173"/>
      <c r="AI255" s="173"/>
      <c r="AJ255" s="173"/>
      <c r="AK255" s="173"/>
      <c r="AL255" s="173"/>
      <c r="AM255" s="173"/>
      <c r="AN255" s="173"/>
      <c r="AO255" s="173"/>
    </row>
    <row r="256" spans="1:41" ht="12" customHeight="1">
      <c r="A256" s="173"/>
      <c r="B256" s="181"/>
      <c r="C256" s="182"/>
      <c r="D256" s="183"/>
      <c r="E256" s="184"/>
      <c r="F256" s="183"/>
      <c r="G256" s="184"/>
      <c r="H256" s="183"/>
      <c r="I256" s="184"/>
      <c r="J256" s="185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  <c r="AG256" s="173"/>
      <c r="AH256" s="173"/>
      <c r="AI256" s="173"/>
      <c r="AJ256" s="173"/>
      <c r="AK256" s="173"/>
      <c r="AL256" s="173"/>
      <c r="AM256" s="173"/>
      <c r="AN256" s="173"/>
      <c r="AO256" s="173"/>
    </row>
    <row r="257" spans="1:41" ht="11.25" customHeight="1">
      <c r="A257" s="173"/>
      <c r="B257" s="186" t="s">
        <v>258</v>
      </c>
      <c r="C257" s="227" t="e">
        <f>+'BLOQUE PRINCIPAL'!#REF!</f>
        <v>#REF!</v>
      </c>
      <c r="D257" s="675" t="e">
        <f>+'BLOQUE PRINCIPAL'!#REF!</f>
        <v>#REF!</v>
      </c>
      <c r="E257" s="640"/>
      <c r="F257" s="640"/>
      <c r="G257" s="640"/>
      <c r="H257" s="676"/>
      <c r="I257" s="677" t="s">
        <v>259</v>
      </c>
      <c r="J257" s="641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3"/>
      <c r="AK257" s="173"/>
      <c r="AL257" s="173"/>
      <c r="AM257" s="173"/>
      <c r="AN257" s="173"/>
      <c r="AO257" s="173"/>
    </row>
    <row r="258" spans="1:41" ht="25.5" customHeight="1">
      <c r="A258" s="173"/>
      <c r="B258" s="188" t="s">
        <v>260</v>
      </c>
      <c r="C258" s="189" t="e">
        <f>+'BLOQUE PRINCIPAL'!#REF!</f>
        <v>#REF!</v>
      </c>
      <c r="D258" s="678" t="e">
        <f>+'BLOQUE PRINCIPAL'!#REF!</f>
        <v>#REF!</v>
      </c>
      <c r="E258" s="679"/>
      <c r="F258" s="679"/>
      <c r="G258" s="679"/>
      <c r="H258" s="680"/>
      <c r="I258" s="190" t="s">
        <v>196</v>
      </c>
      <c r="J258" s="191" t="e">
        <f>+'BLOQUE PRINCIPAL'!#REF!</f>
        <v>#REF!</v>
      </c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  <c r="AG258" s="173"/>
      <c r="AH258" s="173"/>
      <c r="AI258" s="173"/>
      <c r="AJ258" s="173"/>
      <c r="AK258" s="173"/>
      <c r="AL258" s="173"/>
      <c r="AM258" s="173"/>
      <c r="AN258" s="173"/>
      <c r="AO258" s="173"/>
    </row>
    <row r="259" spans="1:41" ht="25.5" customHeight="1">
      <c r="A259" s="173"/>
      <c r="B259" s="706" t="s">
        <v>261</v>
      </c>
      <c r="C259" s="679"/>
      <c r="D259" s="679"/>
      <c r="E259" s="621"/>
      <c r="F259" s="260" t="s">
        <v>13</v>
      </c>
      <c r="G259" s="267" t="s">
        <v>262</v>
      </c>
      <c r="H259" s="260" t="s">
        <v>263</v>
      </c>
      <c r="I259" s="267" t="s">
        <v>264</v>
      </c>
      <c r="J259" s="206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  <c r="AG259" s="173"/>
      <c r="AH259" s="173"/>
      <c r="AI259" s="173"/>
      <c r="AJ259" s="173"/>
      <c r="AK259" s="173"/>
      <c r="AL259" s="173"/>
      <c r="AM259" s="173"/>
      <c r="AN259" s="173"/>
      <c r="AO259" s="173"/>
    </row>
    <row r="260" spans="1:41" ht="12" customHeight="1">
      <c r="A260" s="173"/>
      <c r="B260" s="669" t="s">
        <v>265</v>
      </c>
      <c r="C260" s="662"/>
      <c r="D260" s="662"/>
      <c r="E260" s="663"/>
      <c r="F260" s="196" t="s">
        <v>266</v>
      </c>
      <c r="G260" s="195">
        <f>SUM(J286*0.05)</f>
        <v>5781.25</v>
      </c>
      <c r="H260" s="196"/>
      <c r="I260" s="228">
        <f>G260</f>
        <v>5781.25</v>
      </c>
      <c r="J260" s="197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  <c r="AG260" s="173"/>
      <c r="AH260" s="173"/>
      <c r="AI260" s="173"/>
      <c r="AJ260" s="173"/>
      <c r="AK260" s="173"/>
      <c r="AL260" s="173"/>
      <c r="AM260" s="173"/>
      <c r="AN260" s="173"/>
      <c r="AO260" s="173"/>
    </row>
    <row r="261" spans="1:41" ht="12" customHeight="1">
      <c r="A261" s="173"/>
      <c r="B261" s="705" t="s">
        <v>293</v>
      </c>
      <c r="C261" s="662"/>
      <c r="D261" s="662"/>
      <c r="E261" s="663"/>
      <c r="F261" s="268" t="s">
        <v>294</v>
      </c>
      <c r="G261" s="255">
        <f>EQUIPOS!$E$2</f>
        <v>0</v>
      </c>
      <c r="H261" s="257">
        <f>H282/8</f>
        <v>0.50</v>
      </c>
      <c r="I261" s="269">
        <f t="shared" si="15" ref="I261:I262">G261/H261</f>
        <v>0</v>
      </c>
      <c r="J261" s="206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  <c r="AG261" s="173"/>
      <c r="AH261" s="173"/>
      <c r="AI261" s="173"/>
      <c r="AJ261" s="173"/>
      <c r="AK261" s="173"/>
      <c r="AL261" s="173"/>
      <c r="AM261" s="173"/>
      <c r="AN261" s="173"/>
      <c r="AO261" s="173"/>
    </row>
    <row r="262" spans="1:41" ht="12" customHeight="1">
      <c r="A262" s="173"/>
      <c r="B262" s="705" t="s">
        <v>295</v>
      </c>
      <c r="C262" s="662"/>
      <c r="D262" s="662"/>
      <c r="E262" s="663"/>
      <c r="F262" s="268" t="s">
        <v>294</v>
      </c>
      <c r="G262" s="255">
        <f>EQUIPOS!$E$3</f>
        <v>0</v>
      </c>
      <c r="H262" s="257">
        <f>H282/8</f>
        <v>0.50</v>
      </c>
      <c r="I262" s="269">
        <f t="shared" si="15"/>
        <v>0</v>
      </c>
      <c r="J262" s="206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3"/>
      <c r="AK262" s="173"/>
      <c r="AL262" s="173"/>
      <c r="AM262" s="173"/>
      <c r="AN262" s="173"/>
      <c r="AO262" s="173"/>
    </row>
    <row r="263" spans="1:41" ht="12" customHeight="1">
      <c r="A263" s="173"/>
      <c r="B263" s="705"/>
      <c r="C263" s="662"/>
      <c r="D263" s="662"/>
      <c r="E263" s="663"/>
      <c r="F263" s="268"/>
      <c r="G263" s="255"/>
      <c r="H263" s="257"/>
      <c r="I263" s="269"/>
      <c r="J263" s="206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</row>
    <row r="264" spans="1:41" ht="12" customHeight="1">
      <c r="A264" s="173"/>
      <c r="B264" s="669"/>
      <c r="C264" s="662"/>
      <c r="D264" s="662"/>
      <c r="E264" s="663"/>
      <c r="F264" s="198"/>
      <c r="G264" s="195"/>
      <c r="H264" s="196"/>
      <c r="I264" s="228"/>
      <c r="J264" s="199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  <c r="AG264" s="173"/>
      <c r="AH264" s="173"/>
      <c r="AI264" s="173"/>
      <c r="AJ264" s="173"/>
      <c r="AK264" s="173"/>
      <c r="AL264" s="173"/>
      <c r="AM264" s="173"/>
      <c r="AN264" s="173"/>
      <c r="AO264" s="173"/>
    </row>
    <row r="265" spans="1:41" ht="12" customHeight="1">
      <c r="A265" s="173"/>
      <c r="B265" s="669"/>
      <c r="C265" s="662"/>
      <c r="D265" s="662"/>
      <c r="E265" s="663"/>
      <c r="F265" s="196"/>
      <c r="G265" s="195"/>
      <c r="H265" s="196"/>
      <c r="I265" s="195"/>
      <c r="J265" s="199" t="s">
        <v>267</v>
      </c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</row>
    <row r="266" spans="1:41" ht="12" customHeight="1">
      <c r="A266" s="173"/>
      <c r="B266" s="669"/>
      <c r="C266" s="662"/>
      <c r="D266" s="662"/>
      <c r="E266" s="663"/>
      <c r="F266" s="196"/>
      <c r="G266" s="195"/>
      <c r="H266" s="196"/>
      <c r="I266" s="195"/>
      <c r="J266" s="203">
        <f>SUM(I260:I265)</f>
        <v>5781.25</v>
      </c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</row>
    <row r="267" spans="1:41" ht="12" customHeight="1">
      <c r="A267" s="173"/>
      <c r="B267" s="667" t="s">
        <v>268</v>
      </c>
      <c r="C267" s="662"/>
      <c r="D267" s="662"/>
      <c r="E267" s="663"/>
      <c r="F267" s="194" t="s">
        <v>13</v>
      </c>
      <c r="G267" s="193" t="s">
        <v>269</v>
      </c>
      <c r="H267" s="194" t="s">
        <v>209</v>
      </c>
      <c r="I267" s="193" t="s">
        <v>264</v>
      </c>
      <c r="J267" s="195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</row>
    <row r="268" spans="1:41" ht="12" customHeight="1">
      <c r="A268" s="173"/>
      <c r="B268" s="714" t="s">
        <v>296</v>
      </c>
      <c r="C268" s="662"/>
      <c r="D268" s="662"/>
      <c r="E268" s="663"/>
      <c r="F268" s="268" t="s">
        <v>21</v>
      </c>
      <c r="G268" s="270" t="e">
        <f>MATERIALES!#REF!</f>
        <v>#REF!</v>
      </c>
      <c r="H268" s="257">
        <v>6</v>
      </c>
      <c r="I268" s="258" t="e">
        <f t="shared" si="16" ref="I268:I278">SUM(G268*H268)</f>
        <v>#REF!</v>
      </c>
      <c r="J268" s="197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  <c r="AG268" s="173"/>
      <c r="AH268" s="173"/>
      <c r="AI268" s="173"/>
      <c r="AJ268" s="173"/>
      <c r="AK268" s="173"/>
      <c r="AL268" s="173"/>
      <c r="AM268" s="173"/>
      <c r="AN268" s="173"/>
      <c r="AO268" s="173"/>
    </row>
    <row r="269" spans="1:41" ht="12" customHeight="1">
      <c r="A269" s="173"/>
      <c r="B269" s="705" t="s">
        <v>297</v>
      </c>
      <c r="C269" s="662"/>
      <c r="D269" s="662"/>
      <c r="E269" s="663"/>
      <c r="F269" s="271" t="s">
        <v>21</v>
      </c>
      <c r="G269" s="270" t="e">
        <f>MATERIALES!#REF!</f>
        <v>#REF!</v>
      </c>
      <c r="H269" s="272">
        <v>3</v>
      </c>
      <c r="I269" s="258" t="e">
        <f t="shared" si="16"/>
        <v>#REF!</v>
      </c>
      <c r="J269" s="206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  <c r="AA269" s="173"/>
      <c r="AB269" s="173"/>
      <c r="AC269" s="173"/>
      <c r="AD269" s="173"/>
      <c r="AE269" s="173"/>
      <c r="AF269" s="173"/>
      <c r="AG269" s="173"/>
      <c r="AH269" s="173"/>
      <c r="AI269" s="173"/>
      <c r="AJ269" s="173"/>
      <c r="AK269" s="173"/>
      <c r="AL269" s="173"/>
      <c r="AM269" s="173"/>
      <c r="AN269" s="173"/>
      <c r="AO269" s="173"/>
    </row>
    <row r="270" spans="1:41" ht="12" customHeight="1">
      <c r="A270" s="173"/>
      <c r="B270" s="705" t="s">
        <v>298</v>
      </c>
      <c r="C270" s="662"/>
      <c r="D270" s="662"/>
      <c r="E270" s="663"/>
      <c r="F270" s="271" t="s">
        <v>299</v>
      </c>
      <c r="G270" s="270" t="str">
        <f>MATERIALES!$C$26</f>
        <v>Bisagra cobrizada 3" x 2"</v>
      </c>
      <c r="H270" s="209">
        <v>2</v>
      </c>
      <c r="I270" s="211" t="e">
        <f t="shared" si="16"/>
        <v>#VALUE!</v>
      </c>
      <c r="J270" s="206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  <c r="AG270" s="173"/>
      <c r="AH270" s="173"/>
      <c r="AI270" s="173"/>
      <c r="AJ270" s="173"/>
      <c r="AK270" s="173"/>
      <c r="AL270" s="173"/>
      <c r="AM270" s="173"/>
      <c r="AN270" s="173"/>
      <c r="AO270" s="173"/>
    </row>
    <row r="271" spans="1:41" ht="12" customHeight="1">
      <c r="A271" s="173"/>
      <c r="B271" s="705" t="s">
        <v>300</v>
      </c>
      <c r="C271" s="662"/>
      <c r="D271" s="662"/>
      <c r="E271" s="663"/>
      <c r="F271" s="271" t="s">
        <v>299</v>
      </c>
      <c r="G271" s="270" t="e">
        <f>MATERIALES!#REF!</f>
        <v>#REF!</v>
      </c>
      <c r="H271" s="209">
        <v>1</v>
      </c>
      <c r="I271" s="211" t="e">
        <f t="shared" si="16"/>
        <v>#REF!</v>
      </c>
      <c r="J271" s="206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  <c r="AG271" s="173"/>
      <c r="AH271" s="173"/>
      <c r="AI271" s="173"/>
      <c r="AJ271" s="173"/>
      <c r="AK271" s="173"/>
      <c r="AL271" s="173"/>
      <c r="AM271" s="173"/>
      <c r="AN271" s="173"/>
      <c r="AO271" s="173"/>
    </row>
    <row r="272" spans="1:41" ht="12" customHeight="1">
      <c r="A272" s="173"/>
      <c r="B272" s="669" t="s">
        <v>301</v>
      </c>
      <c r="C272" s="662"/>
      <c r="D272" s="662"/>
      <c r="E272" s="663"/>
      <c r="F272" s="273" t="s">
        <v>21</v>
      </c>
      <c r="G272" s="270" t="e">
        <f>MATERIALES!#REF!</f>
        <v>#REF!</v>
      </c>
      <c r="H272" s="209">
        <v>3</v>
      </c>
      <c r="I272" s="211" t="e">
        <f t="shared" si="16"/>
        <v>#REF!</v>
      </c>
      <c r="J272" s="206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</row>
    <row r="273" spans="1:41" ht="12" customHeight="1">
      <c r="A273" s="173"/>
      <c r="B273" s="669" t="s">
        <v>302</v>
      </c>
      <c r="C273" s="662"/>
      <c r="D273" s="662"/>
      <c r="E273" s="663"/>
      <c r="F273" s="273" t="s">
        <v>51</v>
      </c>
      <c r="G273" s="270" t="e">
        <f>MATERIALES!#REF!</f>
        <v>#REF!</v>
      </c>
      <c r="H273" s="209">
        <v>28</v>
      </c>
      <c r="I273" s="211" t="e">
        <f t="shared" si="16"/>
        <v>#REF!</v>
      </c>
      <c r="J273" s="206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</row>
    <row r="274" spans="1:41" ht="12" customHeight="1">
      <c r="A274" s="173"/>
      <c r="B274" s="669" t="s">
        <v>303</v>
      </c>
      <c r="C274" s="662"/>
      <c r="D274" s="662"/>
      <c r="E274" s="663"/>
      <c r="F274" s="273" t="s">
        <v>51</v>
      </c>
      <c r="G274" s="270" t="e">
        <f>MATERIALES!#REF!</f>
        <v>#REF!</v>
      </c>
      <c r="H274" s="209">
        <v>57</v>
      </c>
      <c r="I274" s="211" t="e">
        <f t="shared" si="16"/>
        <v>#REF!</v>
      </c>
      <c r="J274" s="206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</row>
    <row r="275" spans="1:41" ht="12" customHeight="1">
      <c r="A275" s="173"/>
      <c r="B275" s="669" t="s">
        <v>304</v>
      </c>
      <c r="C275" s="662"/>
      <c r="D275" s="662"/>
      <c r="E275" s="663"/>
      <c r="F275" s="273" t="s">
        <v>35</v>
      </c>
      <c r="G275" s="270" t="e">
        <f>#REF!</f>
        <v>#REF!</v>
      </c>
      <c r="H275" s="209">
        <v>1</v>
      </c>
      <c r="I275" s="211" t="e">
        <f t="shared" si="16"/>
        <v>#REF!</v>
      </c>
      <c r="J275" s="206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</row>
    <row r="276" spans="1:41" ht="12" customHeight="1">
      <c r="A276" s="173"/>
      <c r="B276" s="669"/>
      <c r="C276" s="662"/>
      <c r="D276" s="662"/>
      <c r="E276" s="663"/>
      <c r="F276" s="273"/>
      <c r="G276" s="263"/>
      <c r="H276" s="209"/>
      <c r="I276" s="211">
        <f t="shared" si="16"/>
        <v>0</v>
      </c>
      <c r="J276" s="206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</row>
    <row r="277" spans="1:41" ht="12" customHeight="1">
      <c r="A277" s="173"/>
      <c r="B277" s="669"/>
      <c r="C277" s="662"/>
      <c r="D277" s="662"/>
      <c r="E277" s="663"/>
      <c r="F277" s="207"/>
      <c r="G277" s="274"/>
      <c r="H277" s="209"/>
      <c r="I277" s="211">
        <f t="shared" si="16"/>
        <v>0</v>
      </c>
      <c r="J277" s="206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</row>
    <row r="278" spans="1:41" ht="12" customHeight="1">
      <c r="A278" s="173"/>
      <c r="B278" s="669"/>
      <c r="C278" s="662"/>
      <c r="D278" s="662"/>
      <c r="E278" s="663"/>
      <c r="F278" s="207"/>
      <c r="G278" s="211"/>
      <c r="H278" s="266"/>
      <c r="I278" s="211">
        <f t="shared" si="16"/>
        <v>0</v>
      </c>
      <c r="J278" s="206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  <c r="AG278" s="173"/>
      <c r="AH278" s="173"/>
      <c r="AI278" s="173"/>
      <c r="AJ278" s="173"/>
      <c r="AK278" s="173"/>
      <c r="AL278" s="173"/>
      <c r="AM278" s="173"/>
      <c r="AN278" s="173"/>
      <c r="AO278" s="173"/>
    </row>
    <row r="279" spans="1:41" ht="12" customHeight="1">
      <c r="A279" s="173"/>
      <c r="B279" s="670"/>
      <c r="C279" s="662"/>
      <c r="D279" s="662"/>
      <c r="E279" s="663"/>
      <c r="F279" s="210"/>
      <c r="G279" s="211"/>
      <c r="H279" s="196"/>
      <c r="I279" s="211"/>
      <c r="J279" s="195" t="s">
        <v>267</v>
      </c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</row>
    <row r="280" spans="1:41" ht="12" customHeight="1">
      <c r="A280" s="173"/>
      <c r="B280" s="670"/>
      <c r="C280" s="662"/>
      <c r="D280" s="662"/>
      <c r="E280" s="663"/>
      <c r="F280" s="212"/>
      <c r="G280" s="213"/>
      <c r="H280" s="214"/>
      <c r="I280" s="213"/>
      <c r="J280" s="215" t="e">
        <f>SUM(I268:I278)</f>
        <v>#REF!</v>
      </c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3"/>
      <c r="AK280" s="173"/>
      <c r="AL280" s="173"/>
      <c r="AM280" s="173"/>
      <c r="AN280" s="173"/>
      <c r="AO280" s="173"/>
    </row>
    <row r="281" spans="1:41" ht="12" customHeight="1">
      <c r="A281" s="173"/>
      <c r="B281" s="667" t="s">
        <v>273</v>
      </c>
      <c r="C281" s="668"/>
      <c r="D281" s="194" t="s">
        <v>14</v>
      </c>
      <c r="E281" s="205" t="s">
        <v>274</v>
      </c>
      <c r="F281" s="192" t="s">
        <v>275</v>
      </c>
      <c r="G281" s="205" t="s">
        <v>276</v>
      </c>
      <c r="H281" s="192" t="s">
        <v>277</v>
      </c>
      <c r="I281" s="205" t="s">
        <v>278</v>
      </c>
      <c r="J281" s="195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</row>
    <row r="282" spans="1:41" ht="12" customHeight="1">
      <c r="A282" s="173"/>
      <c r="B282" s="669" t="s">
        <v>279</v>
      </c>
      <c r="C282" s="668"/>
      <c r="D282" s="196">
        <v>1</v>
      </c>
      <c r="E282" s="195">
        <f>90000*D282</f>
        <v>90000</v>
      </c>
      <c r="F282" s="196">
        <v>85</v>
      </c>
      <c r="G282" s="195">
        <f t="shared" si="17" ref="G282:G283">SUM(E282*(1+F282/100))</f>
        <v>166500</v>
      </c>
      <c r="H282" s="196">
        <v>4</v>
      </c>
      <c r="I282" s="211">
        <f t="shared" si="18" ref="I282:I283">SUM(G282/H282)</f>
        <v>41625</v>
      </c>
      <c r="J282" s="206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  <c r="AG282" s="173"/>
      <c r="AH282" s="173"/>
      <c r="AI282" s="173"/>
      <c r="AJ282" s="173"/>
      <c r="AK282" s="173"/>
      <c r="AL282" s="173"/>
      <c r="AM282" s="173"/>
      <c r="AN282" s="173"/>
      <c r="AO282" s="173"/>
    </row>
    <row r="283" spans="1:41" ht="12" customHeight="1">
      <c r="A283" s="173"/>
      <c r="B283" s="669" t="s">
        <v>280</v>
      </c>
      <c r="C283" s="668"/>
      <c r="D283" s="196">
        <v>4</v>
      </c>
      <c r="E283" s="195">
        <f>40000*D283</f>
        <v>160000</v>
      </c>
      <c r="F283" s="196">
        <f>F282</f>
        <v>85</v>
      </c>
      <c r="G283" s="195">
        <f t="shared" si="17"/>
        <v>296000</v>
      </c>
      <c r="H283" s="196">
        <f>H282</f>
        <v>4</v>
      </c>
      <c r="I283" s="211">
        <f t="shared" si="18"/>
        <v>74000</v>
      </c>
      <c r="J283" s="206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</row>
    <row r="284" spans="1:41" ht="12" customHeight="1">
      <c r="A284" s="173"/>
      <c r="B284" s="669"/>
      <c r="C284" s="668"/>
      <c r="D284" s="196"/>
      <c r="E284" s="195"/>
      <c r="F284" s="196"/>
      <c r="G284" s="195"/>
      <c r="H284" s="196"/>
      <c r="I284" s="211"/>
      <c r="J284" s="206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</row>
    <row r="285" spans="1:41" ht="12" customHeight="1">
      <c r="A285" s="173"/>
      <c r="B285" s="669"/>
      <c r="C285" s="662"/>
      <c r="D285" s="663"/>
      <c r="E285" s="195"/>
      <c r="F285" s="196"/>
      <c r="G285" s="195"/>
      <c r="H285" s="196"/>
      <c r="I285" s="211"/>
      <c r="J285" s="195" t="s">
        <v>267</v>
      </c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  <c r="AG285" s="173"/>
      <c r="AH285" s="173"/>
      <c r="AI285" s="173"/>
      <c r="AJ285" s="173"/>
      <c r="AK285" s="173"/>
      <c r="AL285" s="173"/>
      <c r="AM285" s="173"/>
      <c r="AN285" s="173"/>
      <c r="AO285" s="173"/>
    </row>
    <row r="286" spans="1:41" ht="12" customHeight="1">
      <c r="A286" s="173"/>
      <c r="B286" s="670"/>
      <c r="C286" s="662"/>
      <c r="D286" s="663"/>
      <c r="E286" s="211"/>
      <c r="F286" s="196"/>
      <c r="G286" s="211"/>
      <c r="H286" s="196"/>
      <c r="I286" s="211"/>
      <c r="J286" s="203">
        <f>SUM(I282:I284)</f>
        <v>115625</v>
      </c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</row>
    <row r="287" spans="1:41" ht="12" customHeight="1">
      <c r="A287" s="173"/>
      <c r="B287" s="667" t="s">
        <v>281</v>
      </c>
      <c r="C287" s="662"/>
      <c r="D287" s="663"/>
      <c r="E287" s="205" t="s">
        <v>13</v>
      </c>
      <c r="F287" s="192" t="s">
        <v>14</v>
      </c>
      <c r="G287" s="216" t="s">
        <v>282</v>
      </c>
      <c r="H287" s="192" t="s">
        <v>283</v>
      </c>
      <c r="I287" s="205" t="s">
        <v>264</v>
      </c>
      <c r="J287" s="195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  <c r="AG287" s="173"/>
      <c r="AH287" s="173"/>
      <c r="AI287" s="173"/>
      <c r="AJ287" s="173"/>
      <c r="AK287" s="173"/>
      <c r="AL287" s="173"/>
      <c r="AM287" s="173"/>
      <c r="AN287" s="173"/>
      <c r="AO287" s="173"/>
    </row>
    <row r="288" spans="1:41" ht="12" customHeight="1">
      <c r="A288" s="173"/>
      <c r="B288" s="661"/>
      <c r="C288" s="662"/>
      <c r="D288" s="663"/>
      <c r="E288" s="205"/>
      <c r="F288" s="192"/>
      <c r="G288" s="216"/>
      <c r="H288" s="192"/>
      <c r="I288" s="205"/>
      <c r="J288" s="195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</row>
    <row r="289" spans="1:41" ht="12" customHeight="1">
      <c r="A289" s="173"/>
      <c r="B289" s="670"/>
      <c r="C289" s="662"/>
      <c r="D289" s="663"/>
      <c r="E289" s="195"/>
      <c r="F289" s="218"/>
      <c r="G289" s="195"/>
      <c r="H289" s="196"/>
      <c r="I289" s="211"/>
      <c r="J289" s="195" t="s">
        <v>267</v>
      </c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  <c r="AG289" s="173"/>
      <c r="AH289" s="173"/>
      <c r="AI289" s="173"/>
      <c r="AJ289" s="173"/>
      <c r="AK289" s="173"/>
      <c r="AL289" s="173"/>
      <c r="AM289" s="173"/>
      <c r="AN289" s="173"/>
      <c r="AO289" s="173"/>
    </row>
    <row r="290" spans="1:41" ht="24" customHeight="1">
      <c r="A290" s="173"/>
      <c r="B290" s="670"/>
      <c r="C290" s="662"/>
      <c r="D290" s="663"/>
      <c r="E290" s="195"/>
      <c r="F290" s="218"/>
      <c r="G290" s="195"/>
      <c r="H290" s="196"/>
      <c r="I290" s="211"/>
      <c r="J290" s="203">
        <f>SUM(J289)</f>
        <v>0</v>
      </c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  <c r="AJ290" s="173"/>
      <c r="AK290" s="173"/>
      <c r="AL290" s="173"/>
      <c r="AM290" s="173"/>
      <c r="AN290" s="173"/>
      <c r="AO290" s="173"/>
    </row>
    <row r="291" spans="1:41" ht="12" customHeight="1">
      <c r="A291" s="173"/>
      <c r="B291" s="661" t="s">
        <v>137</v>
      </c>
      <c r="C291" s="662"/>
      <c r="D291" s="662"/>
      <c r="E291" s="662"/>
      <c r="F291" s="662"/>
      <c r="G291" s="662"/>
      <c r="H291" s="662"/>
      <c r="I291" s="663"/>
      <c r="J291" s="219" t="e">
        <f>SUM(J266+J280+J286+J290)</f>
        <v>#REF!</v>
      </c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  <c r="AG291" s="173"/>
      <c r="AH291" s="173"/>
      <c r="AI291" s="173"/>
      <c r="AJ291" s="173"/>
      <c r="AK291" s="173"/>
      <c r="AL291" s="173"/>
      <c r="AM291" s="173"/>
      <c r="AN291" s="173"/>
      <c r="AO291" s="173"/>
    </row>
    <row r="292" spans="1:41" ht="12" customHeight="1">
      <c r="A292" s="173"/>
      <c r="B292" s="661" t="s">
        <v>284</v>
      </c>
      <c r="C292" s="662"/>
      <c r="D292" s="662"/>
      <c r="E292" s="662"/>
      <c r="F292" s="662"/>
      <c r="G292" s="662"/>
      <c r="H292" s="662"/>
      <c r="I292" s="663"/>
      <c r="J292" s="203" t="e">
        <f>J291</f>
        <v>#REF!</v>
      </c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3"/>
      <c r="AE292" s="173"/>
      <c r="AF292" s="173"/>
      <c r="AG292" s="173"/>
      <c r="AH292" s="173"/>
      <c r="AI292" s="173"/>
      <c r="AJ292" s="173"/>
      <c r="AK292" s="173"/>
      <c r="AL292" s="173"/>
      <c r="AM292" s="173"/>
      <c r="AN292" s="173"/>
      <c r="AO292" s="173"/>
    </row>
    <row r="293" spans="1:41" ht="12" customHeight="1">
      <c r="A293" s="173"/>
      <c r="B293" s="176"/>
      <c r="C293" s="179"/>
      <c r="D293" s="177"/>
      <c r="E293" s="178"/>
      <c r="F293" s="177"/>
      <c r="G293" s="178"/>
      <c r="H293" s="179"/>
      <c r="I293" s="178"/>
      <c r="J293" s="180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3"/>
      <c r="AK293" s="173"/>
      <c r="AL293" s="173"/>
      <c r="AM293" s="173"/>
      <c r="AN293" s="173"/>
      <c r="AO293" s="173"/>
    </row>
    <row r="294" spans="1:41" ht="12" customHeight="1">
      <c r="A294" s="173"/>
      <c r="B294" s="222"/>
      <c r="C294" s="223"/>
      <c r="D294" s="224"/>
      <c r="E294" s="225"/>
      <c r="F294" s="224"/>
      <c r="G294" s="225"/>
      <c r="H294" s="223"/>
      <c r="I294" s="225"/>
      <c r="J294" s="226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  <c r="AG294" s="173"/>
      <c r="AH294" s="173"/>
      <c r="AI294" s="173"/>
      <c r="AJ294" s="173"/>
      <c r="AK294" s="173"/>
      <c r="AL294" s="173"/>
      <c r="AM294" s="173"/>
      <c r="AN294" s="173"/>
      <c r="AO294" s="173"/>
    </row>
    <row r="295" spans="1:41" ht="30.75" customHeight="1">
      <c r="A295" s="173"/>
      <c r="B295" s="173"/>
      <c r="C295" s="174"/>
      <c r="D295" s="173"/>
      <c r="E295" s="175"/>
      <c r="F295" s="173"/>
      <c r="G295" s="175"/>
      <c r="H295" s="174"/>
      <c r="I295" s="175"/>
      <c r="J295" s="175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  <c r="AG295" s="173"/>
      <c r="AH295" s="173"/>
      <c r="AI295" s="173"/>
      <c r="AJ295" s="173"/>
      <c r="AK295" s="173"/>
      <c r="AL295" s="173"/>
      <c r="AM295" s="173"/>
      <c r="AN295" s="173"/>
      <c r="AO295" s="173"/>
    </row>
    <row r="296" spans="1:41" ht="12" customHeight="1">
      <c r="A296" s="173"/>
      <c r="B296" s="696"/>
      <c r="C296" s="665"/>
      <c r="D296" s="682"/>
      <c r="E296" s="178"/>
      <c r="F296" s="177"/>
      <c r="G296" s="178"/>
      <c r="H296" s="179"/>
      <c r="I296" s="178"/>
      <c r="J296" s="180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</row>
    <row r="297" spans="1:41" ht="12" customHeight="1">
      <c r="A297" s="173"/>
      <c r="B297" s="697" t="s">
        <v>257</v>
      </c>
      <c r="C297" s="676"/>
      <c r="D297" s="690" t="e">
        <f>+$D$8</f>
        <v>#REF!</v>
      </c>
      <c r="E297" s="672"/>
      <c r="F297" s="672"/>
      <c r="G297" s="672"/>
      <c r="H297" s="672"/>
      <c r="I297" s="672"/>
      <c r="J297" s="6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</row>
    <row r="298" spans="1:41" ht="12" customHeight="1">
      <c r="A298" s="173"/>
      <c r="B298" s="181"/>
      <c r="C298" s="182"/>
      <c r="D298" s="674"/>
      <c r="E298" s="637"/>
      <c r="F298" s="637"/>
      <c r="G298" s="637"/>
      <c r="H298" s="637"/>
      <c r="I298" s="637"/>
      <c r="J298" s="638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</row>
    <row r="299" spans="1:41" ht="12" customHeight="1">
      <c r="A299" s="173"/>
      <c r="B299" s="181"/>
      <c r="C299" s="182"/>
      <c r="D299" s="183"/>
      <c r="E299" s="184"/>
      <c r="F299" s="183"/>
      <c r="G299" s="184"/>
      <c r="H299" s="183"/>
      <c r="I299" s="184"/>
      <c r="J299" s="185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</row>
    <row r="300" spans="1:41" ht="11.25" customHeight="1">
      <c r="A300" s="173"/>
      <c r="B300" s="186" t="s">
        <v>258</v>
      </c>
      <c r="C300" s="227" t="e">
        <f>+'BLOQUE PRINCIPAL'!#REF!</f>
        <v>#REF!</v>
      </c>
      <c r="D300" s="675" t="e">
        <f>+'BLOQUE PRINCIPAL'!#REF!</f>
        <v>#REF!</v>
      </c>
      <c r="E300" s="640"/>
      <c r="F300" s="640"/>
      <c r="G300" s="640"/>
      <c r="H300" s="676"/>
      <c r="I300" s="677" t="s">
        <v>259</v>
      </c>
      <c r="J300" s="641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</row>
    <row r="301" spans="1:41" ht="12" customHeight="1">
      <c r="A301" s="173"/>
      <c r="B301" s="188" t="s">
        <v>260</v>
      </c>
      <c r="C301" s="189" t="e">
        <f>+'BLOQUE PRINCIPAL'!#REF!</f>
        <v>#REF!</v>
      </c>
      <c r="D301" s="678" t="e">
        <f>+'BLOQUE PRINCIPAL'!#REF!</f>
        <v>#REF!</v>
      </c>
      <c r="E301" s="679"/>
      <c r="F301" s="679"/>
      <c r="G301" s="679"/>
      <c r="H301" s="680"/>
      <c r="I301" s="190" t="s">
        <v>196</v>
      </c>
      <c r="J301" s="191" t="e">
        <f>+'BLOQUE PRINCIPAL'!#REF!</f>
        <v>#REF!</v>
      </c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</row>
    <row r="302" spans="1:41" ht="12" customHeight="1">
      <c r="A302" s="173"/>
      <c r="B302" s="667" t="s">
        <v>261</v>
      </c>
      <c r="C302" s="662"/>
      <c r="D302" s="662"/>
      <c r="E302" s="663"/>
      <c r="F302" s="194" t="s">
        <v>13</v>
      </c>
      <c r="G302" s="193" t="s">
        <v>262</v>
      </c>
      <c r="H302" s="194" t="s">
        <v>263</v>
      </c>
      <c r="I302" s="193" t="s">
        <v>264</v>
      </c>
      <c r="J302" s="197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</row>
    <row r="303" spans="1:41" ht="12" customHeight="1">
      <c r="A303" s="173"/>
      <c r="B303" s="669" t="s">
        <v>265</v>
      </c>
      <c r="C303" s="662"/>
      <c r="D303" s="662"/>
      <c r="E303" s="663"/>
      <c r="F303" s="196" t="s">
        <v>266</v>
      </c>
      <c r="G303" s="195">
        <f>SUM(J319*0.05)</f>
        <v>0</v>
      </c>
      <c r="H303" s="196"/>
      <c r="I303" s="228">
        <f>G303</f>
        <v>0</v>
      </c>
      <c r="J303" s="197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</row>
    <row r="304" spans="1:41" ht="12" customHeight="1">
      <c r="A304" s="173"/>
      <c r="B304" s="669"/>
      <c r="C304" s="662"/>
      <c r="D304" s="662"/>
      <c r="E304" s="663"/>
      <c r="F304" s="198"/>
      <c r="G304" s="195"/>
      <c r="H304" s="196"/>
      <c r="I304" s="228"/>
      <c r="J304" s="206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3"/>
      <c r="AE304" s="173"/>
      <c r="AF304" s="173"/>
      <c r="AG304" s="173"/>
      <c r="AH304" s="173"/>
      <c r="AI304" s="173"/>
      <c r="AJ304" s="173"/>
      <c r="AK304" s="173"/>
      <c r="AL304" s="173"/>
      <c r="AM304" s="173"/>
      <c r="AN304" s="173"/>
      <c r="AO304" s="173"/>
    </row>
    <row r="305" spans="1:41" ht="12" customHeight="1">
      <c r="A305" s="173"/>
      <c r="B305" s="669"/>
      <c r="C305" s="662"/>
      <c r="D305" s="662"/>
      <c r="E305" s="663"/>
      <c r="F305" s="198"/>
      <c r="G305" s="195"/>
      <c r="H305" s="196"/>
      <c r="I305" s="228"/>
      <c r="J305" s="199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F305" s="173"/>
      <c r="AG305" s="173"/>
      <c r="AH305" s="173"/>
      <c r="AI305" s="173"/>
      <c r="AJ305" s="173"/>
      <c r="AK305" s="173"/>
      <c r="AL305" s="173"/>
      <c r="AM305" s="173"/>
      <c r="AN305" s="173"/>
      <c r="AO305" s="173"/>
    </row>
    <row r="306" spans="1:41" ht="12" customHeight="1">
      <c r="A306" s="173"/>
      <c r="B306" s="669"/>
      <c r="C306" s="662"/>
      <c r="D306" s="662"/>
      <c r="E306" s="663"/>
      <c r="F306" s="196"/>
      <c r="G306" s="195"/>
      <c r="H306" s="196"/>
      <c r="I306" s="195"/>
      <c r="J306" s="199" t="s">
        <v>267</v>
      </c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F306" s="173"/>
      <c r="AG306" s="173"/>
      <c r="AH306" s="173"/>
      <c r="AI306" s="173"/>
      <c r="AJ306" s="173"/>
      <c r="AK306" s="173"/>
      <c r="AL306" s="173"/>
      <c r="AM306" s="173"/>
      <c r="AN306" s="173"/>
      <c r="AO306" s="173"/>
    </row>
    <row r="307" spans="1:41" ht="12" customHeight="1">
      <c r="A307" s="173"/>
      <c r="B307" s="669"/>
      <c r="C307" s="662"/>
      <c r="D307" s="662"/>
      <c r="E307" s="663"/>
      <c r="F307" s="196"/>
      <c r="G307" s="195"/>
      <c r="H307" s="196"/>
      <c r="I307" s="195"/>
      <c r="J307" s="203">
        <f>SUM(I303:I306)</f>
        <v>0</v>
      </c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  <c r="AG307" s="173"/>
      <c r="AH307" s="173"/>
      <c r="AI307" s="173"/>
      <c r="AJ307" s="173"/>
      <c r="AK307" s="173"/>
      <c r="AL307" s="173"/>
      <c r="AM307" s="173"/>
      <c r="AN307" s="173"/>
      <c r="AO307" s="173"/>
    </row>
    <row r="308" spans="1:41" ht="30" customHeight="1">
      <c r="A308" s="173"/>
      <c r="B308" s="667" t="s">
        <v>268</v>
      </c>
      <c r="C308" s="662"/>
      <c r="D308" s="662"/>
      <c r="E308" s="663"/>
      <c r="F308" s="194" t="s">
        <v>13</v>
      </c>
      <c r="G308" s="275" t="s">
        <v>269</v>
      </c>
      <c r="H308" s="194" t="s">
        <v>209</v>
      </c>
      <c r="I308" s="193" t="s">
        <v>264</v>
      </c>
      <c r="J308" s="195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F308" s="173"/>
      <c r="AG308" s="173"/>
      <c r="AH308" s="173"/>
      <c r="AI308" s="173"/>
      <c r="AJ308" s="173"/>
      <c r="AK308" s="173"/>
      <c r="AL308" s="173"/>
      <c r="AM308" s="173"/>
      <c r="AN308" s="173"/>
      <c r="AO308" s="173"/>
    </row>
    <row r="309" spans="1:41" ht="24" customHeight="1">
      <c r="A309" s="173"/>
      <c r="B309" s="693" t="s">
        <v>305</v>
      </c>
      <c r="C309" s="662"/>
      <c r="D309" s="662"/>
      <c r="E309" s="663"/>
      <c r="F309" s="198" t="s">
        <v>28</v>
      </c>
      <c r="G309" s="245">
        <v>170000</v>
      </c>
      <c r="H309" s="196">
        <v>1</v>
      </c>
      <c r="I309" s="211">
        <f t="shared" si="19" ref="I309:I311">SUM(G309*H309)</f>
        <v>170000</v>
      </c>
      <c r="J309" s="197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  <c r="AA309" s="173"/>
      <c r="AB309" s="173"/>
      <c r="AC309" s="173"/>
      <c r="AD309" s="173"/>
      <c r="AE309" s="173"/>
      <c r="AF309" s="173"/>
      <c r="AG309" s="173"/>
      <c r="AH309" s="173"/>
      <c r="AI309" s="173"/>
      <c r="AJ309" s="173"/>
      <c r="AK309" s="173"/>
      <c r="AL309" s="173"/>
      <c r="AM309" s="173"/>
      <c r="AN309" s="173"/>
      <c r="AO309" s="173"/>
    </row>
    <row r="310" spans="1:41" ht="12" customHeight="1">
      <c r="A310" s="173"/>
      <c r="B310" s="669"/>
      <c r="C310" s="662"/>
      <c r="D310" s="662"/>
      <c r="E310" s="663"/>
      <c r="F310" s="198"/>
      <c r="G310" s="195"/>
      <c r="H310" s="209"/>
      <c r="I310" s="211">
        <f t="shared" si="19"/>
        <v>0</v>
      </c>
      <c r="J310" s="206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  <c r="AG310" s="173"/>
      <c r="AH310" s="173"/>
      <c r="AI310" s="173"/>
      <c r="AJ310" s="173"/>
      <c r="AK310" s="173"/>
      <c r="AL310" s="173"/>
      <c r="AM310" s="173"/>
      <c r="AN310" s="173"/>
      <c r="AO310" s="173"/>
    </row>
    <row r="311" spans="1:41" ht="12" customHeight="1">
      <c r="A311" s="173"/>
      <c r="B311" s="669"/>
      <c r="C311" s="662"/>
      <c r="D311" s="662"/>
      <c r="E311" s="663"/>
      <c r="F311" s="207"/>
      <c r="G311" s="211"/>
      <c r="H311" s="266"/>
      <c r="I311" s="211">
        <f t="shared" si="19"/>
        <v>0</v>
      </c>
      <c r="J311" s="206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3"/>
      <c r="AK311" s="173"/>
      <c r="AL311" s="173"/>
      <c r="AM311" s="173"/>
      <c r="AN311" s="173"/>
      <c r="AO311" s="173"/>
    </row>
    <row r="312" spans="1:41" ht="12" customHeight="1">
      <c r="A312" s="173"/>
      <c r="B312" s="670"/>
      <c r="C312" s="662"/>
      <c r="D312" s="662"/>
      <c r="E312" s="663"/>
      <c r="F312" s="210"/>
      <c r="G312" s="211"/>
      <c r="H312" s="196"/>
      <c r="I312" s="211"/>
      <c r="J312" s="195" t="s">
        <v>267</v>
      </c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  <c r="AG312" s="173"/>
      <c r="AH312" s="173"/>
      <c r="AI312" s="173"/>
      <c r="AJ312" s="173"/>
      <c r="AK312" s="173"/>
      <c r="AL312" s="173"/>
      <c r="AM312" s="173"/>
      <c r="AN312" s="173"/>
      <c r="AO312" s="173"/>
    </row>
    <row r="313" spans="1:41" ht="12" customHeight="1">
      <c r="A313" s="173"/>
      <c r="B313" s="664"/>
      <c r="C313" s="665"/>
      <c r="D313" s="665"/>
      <c r="E313" s="666"/>
      <c r="F313" s="212"/>
      <c r="G313" s="213"/>
      <c r="H313" s="214"/>
      <c r="I313" s="213"/>
      <c r="J313" s="215">
        <f>SUM(I309:I312)</f>
        <v>170000</v>
      </c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73"/>
      <c r="AG313" s="173"/>
      <c r="AH313" s="173"/>
      <c r="AI313" s="173"/>
      <c r="AJ313" s="173"/>
      <c r="AK313" s="173"/>
      <c r="AL313" s="173"/>
      <c r="AM313" s="173"/>
      <c r="AN313" s="173"/>
      <c r="AO313" s="173"/>
    </row>
    <row r="314" spans="1:41" ht="12" customHeight="1">
      <c r="A314" s="173"/>
      <c r="B314" s="667" t="s">
        <v>273</v>
      </c>
      <c r="C314" s="668"/>
      <c r="D314" s="194" t="s">
        <v>14</v>
      </c>
      <c r="E314" s="205" t="s">
        <v>274</v>
      </c>
      <c r="F314" s="192" t="s">
        <v>275</v>
      </c>
      <c r="G314" s="205" t="s">
        <v>276</v>
      </c>
      <c r="H314" s="192" t="s">
        <v>277</v>
      </c>
      <c r="I314" s="205" t="s">
        <v>278</v>
      </c>
      <c r="J314" s="195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  <c r="AG314" s="173"/>
      <c r="AH314" s="173"/>
      <c r="AI314" s="173"/>
      <c r="AJ314" s="173"/>
      <c r="AK314" s="173"/>
      <c r="AL314" s="173"/>
      <c r="AM314" s="173"/>
      <c r="AN314" s="173"/>
      <c r="AO314" s="173"/>
    </row>
    <row r="315" spans="1:41" ht="12" customHeight="1">
      <c r="A315" s="173"/>
      <c r="B315" s="669"/>
      <c r="C315" s="668"/>
      <c r="D315" s="196"/>
      <c r="E315" s="195"/>
      <c r="F315" s="196"/>
      <c r="G315" s="195"/>
      <c r="H315" s="196"/>
      <c r="I315" s="211"/>
      <c r="J315" s="206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73"/>
      <c r="AF315" s="173"/>
      <c r="AG315" s="173"/>
      <c r="AH315" s="173"/>
      <c r="AI315" s="173"/>
      <c r="AJ315" s="173"/>
      <c r="AK315" s="173"/>
      <c r="AL315" s="173"/>
      <c r="AM315" s="173"/>
      <c r="AN315" s="173"/>
      <c r="AO315" s="173"/>
    </row>
    <row r="316" spans="1:41" ht="12" customHeight="1">
      <c r="A316" s="173"/>
      <c r="B316" s="669"/>
      <c r="C316" s="668"/>
      <c r="D316" s="196"/>
      <c r="E316" s="195"/>
      <c r="F316" s="196"/>
      <c r="G316" s="195"/>
      <c r="H316" s="196"/>
      <c r="I316" s="211"/>
      <c r="J316" s="206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  <c r="AB316" s="173"/>
      <c r="AC316" s="173"/>
      <c r="AD316" s="173"/>
      <c r="AE316" s="173"/>
      <c r="AF316" s="173"/>
      <c r="AG316" s="173"/>
      <c r="AH316" s="173"/>
      <c r="AI316" s="173"/>
      <c r="AJ316" s="173"/>
      <c r="AK316" s="173"/>
      <c r="AL316" s="173"/>
      <c r="AM316" s="173"/>
      <c r="AN316" s="173"/>
      <c r="AO316" s="173"/>
    </row>
    <row r="317" spans="1:41" ht="12" customHeight="1">
      <c r="A317" s="173"/>
      <c r="B317" s="669"/>
      <c r="C317" s="668"/>
      <c r="D317" s="196"/>
      <c r="E317" s="195"/>
      <c r="F317" s="196"/>
      <c r="G317" s="195"/>
      <c r="H317" s="196"/>
      <c r="I317" s="211"/>
      <c r="J317" s="206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  <c r="AB317" s="173"/>
      <c r="AC317" s="173"/>
      <c r="AD317" s="173"/>
      <c r="AE317" s="173"/>
      <c r="AF317" s="173"/>
      <c r="AG317" s="173"/>
      <c r="AH317" s="173"/>
      <c r="AI317" s="173"/>
      <c r="AJ317" s="173"/>
      <c r="AK317" s="173"/>
      <c r="AL317" s="173"/>
      <c r="AM317" s="173"/>
      <c r="AN317" s="173"/>
      <c r="AO317" s="173"/>
    </row>
    <row r="318" spans="1:41" ht="12" customHeight="1">
      <c r="A318" s="173"/>
      <c r="B318" s="669"/>
      <c r="C318" s="662"/>
      <c r="D318" s="663"/>
      <c r="E318" s="195"/>
      <c r="F318" s="196"/>
      <c r="G318" s="195"/>
      <c r="H318" s="196"/>
      <c r="I318" s="211"/>
      <c r="J318" s="195" t="s">
        <v>267</v>
      </c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  <c r="AG318" s="173"/>
      <c r="AH318" s="173"/>
      <c r="AI318" s="173"/>
      <c r="AJ318" s="173"/>
      <c r="AK318" s="173"/>
      <c r="AL318" s="173"/>
      <c r="AM318" s="173"/>
      <c r="AN318" s="173"/>
      <c r="AO318" s="173"/>
    </row>
    <row r="319" spans="1:41" ht="12" customHeight="1">
      <c r="A319" s="173"/>
      <c r="B319" s="670"/>
      <c r="C319" s="662"/>
      <c r="D319" s="663"/>
      <c r="E319" s="211"/>
      <c r="F319" s="196"/>
      <c r="G319" s="211"/>
      <c r="H319" s="196"/>
      <c r="I319" s="211"/>
      <c r="J319" s="203">
        <f>SUM(I315:I317)</f>
        <v>0</v>
      </c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  <c r="AG319" s="173"/>
      <c r="AH319" s="173"/>
      <c r="AI319" s="173"/>
      <c r="AJ319" s="173"/>
      <c r="AK319" s="173"/>
      <c r="AL319" s="173"/>
      <c r="AM319" s="173"/>
      <c r="AN319" s="173"/>
      <c r="AO319" s="173"/>
    </row>
    <row r="320" spans="1:41" ht="24" customHeight="1">
      <c r="A320" s="173"/>
      <c r="B320" s="667" t="s">
        <v>281</v>
      </c>
      <c r="C320" s="662"/>
      <c r="D320" s="663"/>
      <c r="E320" s="205" t="s">
        <v>13</v>
      </c>
      <c r="F320" s="192" t="s">
        <v>14</v>
      </c>
      <c r="G320" s="216" t="s">
        <v>282</v>
      </c>
      <c r="H320" s="192" t="s">
        <v>283</v>
      </c>
      <c r="I320" s="205" t="s">
        <v>264</v>
      </c>
      <c r="J320" s="195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</row>
    <row r="321" spans="1:41" ht="24" customHeight="1">
      <c r="A321" s="173"/>
      <c r="B321" s="661"/>
      <c r="C321" s="662"/>
      <c r="D321" s="663"/>
      <c r="E321" s="205"/>
      <c r="F321" s="192"/>
      <c r="G321" s="216"/>
      <c r="H321" s="192"/>
      <c r="I321" s="205"/>
      <c r="J321" s="195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  <c r="AB321" s="173"/>
      <c r="AC321" s="173"/>
      <c r="AD321" s="173"/>
      <c r="AE321" s="173"/>
      <c r="AF321" s="173"/>
      <c r="AG321" s="173"/>
      <c r="AH321" s="173"/>
      <c r="AI321" s="173"/>
      <c r="AJ321" s="173"/>
      <c r="AK321" s="173"/>
      <c r="AL321" s="173"/>
      <c r="AM321" s="173"/>
      <c r="AN321" s="173"/>
      <c r="AO321" s="173"/>
    </row>
    <row r="322" spans="1:41" ht="12" customHeight="1">
      <c r="A322" s="173"/>
      <c r="B322" s="670"/>
      <c r="C322" s="662"/>
      <c r="D322" s="663"/>
      <c r="E322" s="195"/>
      <c r="F322" s="218"/>
      <c r="G322" s="195"/>
      <c r="H322" s="196"/>
      <c r="I322" s="211"/>
      <c r="J322" s="195" t="s">
        <v>267</v>
      </c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  <c r="AA322" s="173"/>
      <c r="AB322" s="173"/>
      <c r="AC322" s="173"/>
      <c r="AD322" s="173"/>
      <c r="AE322" s="173"/>
      <c r="AF322" s="173"/>
      <c r="AG322" s="173"/>
      <c r="AH322" s="173"/>
      <c r="AI322" s="173"/>
      <c r="AJ322" s="173"/>
      <c r="AK322" s="173"/>
      <c r="AL322" s="173"/>
      <c r="AM322" s="173"/>
      <c r="AN322" s="173"/>
      <c r="AO322" s="173"/>
    </row>
    <row r="323" spans="1:41" ht="12" customHeight="1">
      <c r="A323" s="173"/>
      <c r="B323" s="670"/>
      <c r="C323" s="662"/>
      <c r="D323" s="663"/>
      <c r="E323" s="195"/>
      <c r="F323" s="218"/>
      <c r="G323" s="195"/>
      <c r="H323" s="196"/>
      <c r="I323" s="211"/>
      <c r="J323" s="203">
        <f>SUM(J322)</f>
        <v>0</v>
      </c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  <c r="AG323" s="173"/>
      <c r="AH323" s="173"/>
      <c r="AI323" s="173"/>
      <c r="AJ323" s="173"/>
      <c r="AK323" s="173"/>
      <c r="AL323" s="173"/>
      <c r="AM323" s="173"/>
      <c r="AN323" s="173"/>
      <c r="AO323" s="173"/>
    </row>
    <row r="324" spans="1:41" ht="12" customHeight="1">
      <c r="A324" s="173"/>
      <c r="B324" s="661" t="s">
        <v>137</v>
      </c>
      <c r="C324" s="662"/>
      <c r="D324" s="662"/>
      <c r="E324" s="662"/>
      <c r="F324" s="662"/>
      <c r="G324" s="662"/>
      <c r="H324" s="662"/>
      <c r="I324" s="663"/>
      <c r="J324" s="219">
        <f>SUM(J307+J313+J319+J323)</f>
        <v>170000</v>
      </c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3"/>
      <c r="AK324" s="173"/>
      <c r="AL324" s="173"/>
      <c r="AM324" s="173"/>
      <c r="AN324" s="173"/>
      <c r="AO324" s="173"/>
    </row>
    <row r="325" spans="1:41" ht="12" customHeight="1">
      <c r="A325" s="173"/>
      <c r="B325" s="661" t="s">
        <v>284</v>
      </c>
      <c r="C325" s="662"/>
      <c r="D325" s="662"/>
      <c r="E325" s="662"/>
      <c r="F325" s="662"/>
      <c r="G325" s="662"/>
      <c r="H325" s="662"/>
      <c r="I325" s="663"/>
      <c r="J325" s="203">
        <f>J324</f>
        <v>170000</v>
      </c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173"/>
      <c r="AG325" s="173"/>
      <c r="AH325" s="173"/>
      <c r="AI325" s="173"/>
      <c r="AJ325" s="173"/>
      <c r="AK325" s="173"/>
      <c r="AL325" s="173"/>
      <c r="AM325" s="173"/>
      <c r="AN325" s="173"/>
      <c r="AO325" s="173"/>
    </row>
    <row r="326" spans="1:41" ht="27" customHeight="1">
      <c r="A326" s="173"/>
      <c r="B326" s="222"/>
      <c r="C326" s="223"/>
      <c r="D326" s="224"/>
      <c r="E326" s="225"/>
      <c r="F326" s="224"/>
      <c r="G326" s="225"/>
      <c r="H326" s="223"/>
      <c r="I326" s="225"/>
      <c r="J326" s="226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3"/>
      <c r="AG326" s="173"/>
      <c r="AH326" s="173"/>
      <c r="AI326" s="173"/>
      <c r="AJ326" s="173"/>
      <c r="AK326" s="173"/>
      <c r="AL326" s="173"/>
      <c r="AM326" s="173"/>
      <c r="AN326" s="173"/>
      <c r="AO326" s="173"/>
    </row>
    <row r="327" spans="1:41" ht="12" customHeight="1">
      <c r="A327" s="173"/>
      <c r="B327" s="696"/>
      <c r="C327" s="665"/>
      <c r="D327" s="682"/>
      <c r="E327" s="178"/>
      <c r="F327" s="177"/>
      <c r="G327" s="178"/>
      <c r="H327" s="179"/>
      <c r="I327" s="178"/>
      <c r="J327" s="180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  <c r="AB327" s="173"/>
      <c r="AC327" s="173"/>
      <c r="AD327" s="173"/>
      <c r="AE327" s="173"/>
      <c r="AF327" s="173"/>
      <c r="AG327" s="173"/>
      <c r="AH327" s="173"/>
      <c r="AI327" s="173"/>
      <c r="AJ327" s="173"/>
      <c r="AK327" s="173"/>
      <c r="AL327" s="173"/>
      <c r="AM327" s="173"/>
      <c r="AN327" s="173"/>
      <c r="AO327" s="173"/>
    </row>
    <row r="328" spans="1:41" ht="12" customHeight="1">
      <c r="A328" s="173"/>
      <c r="B328" s="697" t="s">
        <v>257</v>
      </c>
      <c r="C328" s="676"/>
      <c r="D328" s="690" t="e">
        <f>+$D$8</f>
        <v>#REF!</v>
      </c>
      <c r="E328" s="672"/>
      <c r="F328" s="672"/>
      <c r="G328" s="672"/>
      <c r="H328" s="672"/>
      <c r="I328" s="672"/>
      <c r="J328" s="6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  <c r="AB328" s="173"/>
      <c r="AC328" s="173"/>
      <c r="AD328" s="173"/>
      <c r="AE328" s="173"/>
      <c r="AF328" s="173"/>
      <c r="AG328" s="173"/>
      <c r="AH328" s="173"/>
      <c r="AI328" s="173"/>
      <c r="AJ328" s="173"/>
      <c r="AK328" s="173"/>
      <c r="AL328" s="173"/>
      <c r="AM328" s="173"/>
      <c r="AN328" s="173"/>
      <c r="AO328" s="173"/>
    </row>
    <row r="329" spans="1:41" ht="22.5" customHeight="1">
      <c r="A329" s="173"/>
      <c r="B329" s="181"/>
      <c r="C329" s="182"/>
      <c r="D329" s="674"/>
      <c r="E329" s="637"/>
      <c r="F329" s="637"/>
      <c r="G329" s="637"/>
      <c r="H329" s="637"/>
      <c r="I329" s="637"/>
      <c r="J329" s="638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173"/>
      <c r="AG329" s="173"/>
      <c r="AH329" s="173"/>
      <c r="AI329" s="173"/>
      <c r="AJ329" s="173"/>
      <c r="AK329" s="173"/>
      <c r="AL329" s="173"/>
      <c r="AM329" s="173"/>
      <c r="AN329" s="173"/>
      <c r="AO329" s="173"/>
    </row>
    <row r="330" spans="1:41" ht="12" customHeight="1">
      <c r="A330" s="173"/>
      <c r="B330" s="181"/>
      <c r="C330" s="182"/>
      <c r="D330" s="183"/>
      <c r="E330" s="184"/>
      <c r="F330" s="183"/>
      <c r="G330" s="184"/>
      <c r="H330" s="183"/>
      <c r="I330" s="184"/>
      <c r="J330" s="185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  <c r="AB330" s="173"/>
      <c r="AC330" s="173"/>
      <c r="AD330" s="173"/>
      <c r="AE330" s="173"/>
      <c r="AF330" s="173"/>
      <c r="AG330" s="173"/>
      <c r="AH330" s="173"/>
      <c r="AI330" s="173"/>
      <c r="AJ330" s="173"/>
      <c r="AK330" s="173"/>
      <c r="AL330" s="173"/>
      <c r="AM330" s="173"/>
      <c r="AN330" s="173"/>
      <c r="AO330" s="173"/>
    </row>
    <row r="331" spans="1:41" ht="11.25" customHeight="1">
      <c r="A331" s="173"/>
      <c r="B331" s="186" t="s">
        <v>258</v>
      </c>
      <c r="C331" s="227" t="e">
        <f>+'BLOQUE PRINCIPAL'!#REF!</f>
        <v>#REF!</v>
      </c>
      <c r="D331" s="675" t="e">
        <f>+'BLOQUE PRINCIPAL'!#REF!</f>
        <v>#REF!</v>
      </c>
      <c r="E331" s="640"/>
      <c r="F331" s="640"/>
      <c r="G331" s="640"/>
      <c r="H331" s="676"/>
      <c r="I331" s="677" t="s">
        <v>259</v>
      </c>
      <c r="J331" s="641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  <c r="AB331" s="173"/>
      <c r="AC331" s="173"/>
      <c r="AD331" s="173"/>
      <c r="AE331" s="173"/>
      <c r="AF331" s="173"/>
      <c r="AG331" s="173"/>
      <c r="AH331" s="173"/>
      <c r="AI331" s="173"/>
      <c r="AJ331" s="173"/>
      <c r="AK331" s="173"/>
      <c r="AL331" s="173"/>
      <c r="AM331" s="173"/>
      <c r="AN331" s="173"/>
      <c r="AO331" s="173"/>
    </row>
    <row r="332" spans="1:41" ht="12" customHeight="1">
      <c r="A332" s="173"/>
      <c r="B332" s="188" t="s">
        <v>260</v>
      </c>
      <c r="C332" s="189" t="e">
        <f>+'BLOQUE PRINCIPAL'!#REF!</f>
        <v>#REF!</v>
      </c>
      <c r="D332" s="678" t="e">
        <f>+'BLOQUE PRINCIPAL'!#REF!</f>
        <v>#REF!</v>
      </c>
      <c r="E332" s="679"/>
      <c r="F332" s="679"/>
      <c r="G332" s="679"/>
      <c r="H332" s="680"/>
      <c r="I332" s="241" t="s">
        <v>196</v>
      </c>
      <c r="J332" s="191" t="e">
        <f>+'BLOQUE PRINCIPAL'!#REF!</f>
        <v>#REF!</v>
      </c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  <c r="AG332" s="173"/>
      <c r="AH332" s="173"/>
      <c r="AI332" s="173"/>
      <c r="AJ332" s="173"/>
      <c r="AK332" s="173"/>
      <c r="AL332" s="173"/>
      <c r="AM332" s="173"/>
      <c r="AN332" s="173"/>
      <c r="AO332" s="173"/>
    </row>
    <row r="333" spans="1:41" ht="12" customHeight="1">
      <c r="A333" s="173"/>
      <c r="B333" s="667" t="s">
        <v>261</v>
      </c>
      <c r="C333" s="662"/>
      <c r="D333" s="662"/>
      <c r="E333" s="663"/>
      <c r="F333" s="194" t="s">
        <v>13</v>
      </c>
      <c r="G333" s="193" t="s">
        <v>262</v>
      </c>
      <c r="H333" s="194" t="s">
        <v>263</v>
      </c>
      <c r="I333" s="193" t="s">
        <v>264</v>
      </c>
      <c r="J333" s="197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173"/>
      <c r="AG333" s="173"/>
      <c r="AH333" s="173"/>
      <c r="AI333" s="173"/>
      <c r="AJ333" s="173"/>
      <c r="AK333" s="173"/>
      <c r="AL333" s="173"/>
      <c r="AM333" s="173"/>
      <c r="AN333" s="173"/>
      <c r="AO333" s="173"/>
    </row>
    <row r="334" spans="1:41" ht="12" customHeight="1">
      <c r="A334" s="173"/>
      <c r="B334" s="669" t="s">
        <v>265</v>
      </c>
      <c r="C334" s="662"/>
      <c r="D334" s="662"/>
      <c r="E334" s="663"/>
      <c r="F334" s="196" t="s">
        <v>266</v>
      </c>
      <c r="G334" s="195">
        <f>SUM(J349*0.05)</f>
        <v>2004.166666666667</v>
      </c>
      <c r="H334" s="196"/>
      <c r="I334" s="228">
        <f>G334</f>
        <v>2004.166666666667</v>
      </c>
      <c r="J334" s="197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  <c r="AB334" s="173"/>
      <c r="AC334" s="173"/>
      <c r="AD334" s="173"/>
      <c r="AE334" s="173"/>
      <c r="AF334" s="173"/>
      <c r="AG334" s="173"/>
      <c r="AH334" s="173"/>
      <c r="AI334" s="173"/>
      <c r="AJ334" s="173"/>
      <c r="AK334" s="173"/>
      <c r="AL334" s="173"/>
      <c r="AM334" s="173"/>
      <c r="AN334" s="173"/>
      <c r="AO334" s="173"/>
    </row>
    <row r="335" spans="1:41" ht="12" customHeight="1">
      <c r="A335" s="173"/>
      <c r="B335" s="669"/>
      <c r="C335" s="662"/>
      <c r="D335" s="662"/>
      <c r="E335" s="663"/>
      <c r="F335" s="198"/>
      <c r="G335" s="195"/>
      <c r="H335" s="196"/>
      <c r="I335" s="228"/>
      <c r="J335" s="206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173"/>
      <c r="AG335" s="173"/>
      <c r="AH335" s="173"/>
      <c r="AI335" s="173"/>
      <c r="AJ335" s="173"/>
      <c r="AK335" s="173"/>
      <c r="AL335" s="173"/>
      <c r="AM335" s="173"/>
      <c r="AN335" s="173"/>
      <c r="AO335" s="173"/>
    </row>
    <row r="336" spans="1:41" ht="12" customHeight="1">
      <c r="A336" s="173"/>
      <c r="B336" s="669"/>
      <c r="C336" s="662"/>
      <c r="D336" s="662"/>
      <c r="E336" s="663"/>
      <c r="F336" s="198"/>
      <c r="G336" s="195"/>
      <c r="H336" s="196"/>
      <c r="I336" s="228"/>
      <c r="J336" s="199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  <c r="AB336" s="173"/>
      <c r="AC336" s="173"/>
      <c r="AD336" s="173"/>
      <c r="AE336" s="173"/>
      <c r="AF336" s="173"/>
      <c r="AG336" s="173"/>
      <c r="AH336" s="173"/>
      <c r="AI336" s="173"/>
      <c r="AJ336" s="173"/>
      <c r="AK336" s="173"/>
      <c r="AL336" s="173"/>
      <c r="AM336" s="173"/>
      <c r="AN336" s="173"/>
      <c r="AO336" s="173"/>
    </row>
    <row r="337" spans="1:41" ht="12" customHeight="1">
      <c r="A337" s="173"/>
      <c r="B337" s="669"/>
      <c r="C337" s="662"/>
      <c r="D337" s="662"/>
      <c r="E337" s="663"/>
      <c r="F337" s="196"/>
      <c r="G337" s="195"/>
      <c r="H337" s="196"/>
      <c r="I337" s="195"/>
      <c r="J337" s="199" t="s">
        <v>267</v>
      </c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  <c r="AA337" s="173"/>
      <c r="AB337" s="173"/>
      <c r="AC337" s="173"/>
      <c r="AD337" s="173"/>
      <c r="AE337" s="173"/>
      <c r="AF337" s="173"/>
      <c r="AG337" s="173"/>
      <c r="AH337" s="173"/>
      <c r="AI337" s="173"/>
      <c r="AJ337" s="173"/>
      <c r="AK337" s="173"/>
      <c r="AL337" s="173"/>
      <c r="AM337" s="173"/>
      <c r="AN337" s="173"/>
      <c r="AO337" s="173"/>
    </row>
    <row r="338" spans="1:41" ht="12" customHeight="1">
      <c r="A338" s="173"/>
      <c r="B338" s="669"/>
      <c r="C338" s="662"/>
      <c r="D338" s="662"/>
      <c r="E338" s="663"/>
      <c r="F338" s="196"/>
      <c r="G338" s="195"/>
      <c r="H338" s="196"/>
      <c r="I338" s="195"/>
      <c r="J338" s="203">
        <f>SUM(I334:I337)</f>
        <v>2004.166666666667</v>
      </c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F338" s="173"/>
      <c r="AG338" s="173"/>
      <c r="AH338" s="173"/>
      <c r="AI338" s="173"/>
      <c r="AJ338" s="173"/>
      <c r="AK338" s="173"/>
      <c r="AL338" s="173"/>
      <c r="AM338" s="173"/>
      <c r="AN338" s="173"/>
      <c r="AO338" s="173"/>
    </row>
    <row r="339" spans="1:41" ht="12" customHeight="1">
      <c r="A339" s="173"/>
      <c r="B339" s="667" t="s">
        <v>268</v>
      </c>
      <c r="C339" s="662"/>
      <c r="D339" s="662"/>
      <c r="E339" s="663"/>
      <c r="F339" s="194" t="s">
        <v>13</v>
      </c>
      <c r="G339" s="193" t="s">
        <v>269</v>
      </c>
      <c r="H339" s="194" t="s">
        <v>209</v>
      </c>
      <c r="I339" s="193" t="s">
        <v>264</v>
      </c>
      <c r="J339" s="195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  <c r="AB339" s="173"/>
      <c r="AC339" s="173"/>
      <c r="AD339" s="173"/>
      <c r="AE339" s="173"/>
      <c r="AF339" s="173"/>
      <c r="AG339" s="173"/>
      <c r="AH339" s="173"/>
      <c r="AI339" s="173"/>
      <c r="AJ339" s="173"/>
      <c r="AK339" s="173"/>
      <c r="AL339" s="173"/>
      <c r="AM339" s="173"/>
      <c r="AN339" s="173"/>
      <c r="AO339" s="173"/>
    </row>
    <row r="340" spans="1:41" ht="12" customHeight="1">
      <c r="A340" s="173"/>
      <c r="B340" s="693" t="s">
        <v>306</v>
      </c>
      <c r="C340" s="662"/>
      <c r="D340" s="662"/>
      <c r="E340" s="663"/>
      <c r="F340" s="198" t="s">
        <v>35</v>
      </c>
      <c r="G340" s="245" t="e">
        <f>MATERIALES!#REF!</f>
        <v>#REF!</v>
      </c>
      <c r="H340" s="196">
        <v>1.30</v>
      </c>
      <c r="I340" s="211" t="e">
        <f t="shared" si="20" ref="I340:I341">SUM(G340*H340)</f>
        <v>#REF!</v>
      </c>
      <c r="J340" s="197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  <c r="AA340" s="173"/>
      <c r="AB340" s="173"/>
      <c r="AC340" s="173"/>
      <c r="AD340" s="173"/>
      <c r="AE340" s="173"/>
      <c r="AF340" s="173"/>
      <c r="AG340" s="173"/>
      <c r="AH340" s="173"/>
      <c r="AI340" s="173"/>
      <c r="AJ340" s="173"/>
      <c r="AK340" s="173"/>
      <c r="AL340" s="173"/>
      <c r="AM340" s="173"/>
      <c r="AN340" s="173"/>
      <c r="AO340" s="173"/>
    </row>
    <row r="341" spans="1:41" ht="12" customHeight="1">
      <c r="A341" s="173"/>
      <c r="B341" s="669"/>
      <c r="C341" s="662"/>
      <c r="D341" s="662"/>
      <c r="E341" s="663"/>
      <c r="F341" s="207"/>
      <c r="G341" s="211"/>
      <c r="H341" s="266"/>
      <c r="I341" s="211">
        <f t="shared" si="20"/>
        <v>0</v>
      </c>
      <c r="J341" s="206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  <c r="AA341" s="173"/>
      <c r="AB341" s="173"/>
      <c r="AC341" s="173"/>
      <c r="AD341" s="173"/>
      <c r="AE341" s="173"/>
      <c r="AF341" s="173"/>
      <c r="AG341" s="173"/>
      <c r="AH341" s="173"/>
      <c r="AI341" s="173"/>
      <c r="AJ341" s="173"/>
      <c r="AK341" s="173"/>
      <c r="AL341" s="173"/>
      <c r="AM341" s="173"/>
      <c r="AN341" s="173"/>
      <c r="AO341" s="173"/>
    </row>
    <row r="342" spans="1:41" ht="12" customHeight="1">
      <c r="A342" s="173"/>
      <c r="B342" s="669"/>
      <c r="C342" s="662"/>
      <c r="D342" s="662"/>
      <c r="E342" s="663"/>
      <c r="F342" s="207"/>
      <c r="G342" s="211"/>
      <c r="H342" s="266"/>
      <c r="I342" s="211"/>
      <c r="J342" s="206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</row>
    <row r="343" spans="1:41" ht="12" customHeight="1">
      <c r="A343" s="173"/>
      <c r="B343" s="664"/>
      <c r="C343" s="665"/>
      <c r="D343" s="665"/>
      <c r="E343" s="666"/>
      <c r="F343" s="212"/>
      <c r="G343" s="213"/>
      <c r="H343" s="214"/>
      <c r="I343" s="213"/>
      <c r="J343" s="215" t="e">
        <f>SUM(I340:I342)</f>
        <v>#REF!</v>
      </c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  <c r="AB343" s="173"/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</row>
    <row r="344" spans="1:41" ht="12" customHeight="1">
      <c r="A344" s="173"/>
      <c r="B344" s="667" t="s">
        <v>273</v>
      </c>
      <c r="C344" s="668"/>
      <c r="D344" s="194" t="s">
        <v>14</v>
      </c>
      <c r="E344" s="205" t="s">
        <v>274</v>
      </c>
      <c r="F344" s="192" t="s">
        <v>275</v>
      </c>
      <c r="G344" s="205" t="s">
        <v>276</v>
      </c>
      <c r="H344" s="192" t="s">
        <v>277</v>
      </c>
      <c r="I344" s="205" t="s">
        <v>278</v>
      </c>
      <c r="J344" s="195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3"/>
      <c r="AG344" s="173"/>
      <c r="AH344" s="173"/>
      <c r="AI344" s="173"/>
      <c r="AJ344" s="173"/>
      <c r="AK344" s="173"/>
      <c r="AL344" s="173"/>
      <c r="AM344" s="173"/>
      <c r="AN344" s="173"/>
      <c r="AO344" s="173"/>
    </row>
    <row r="345" spans="1:41" ht="12" customHeight="1">
      <c r="A345" s="173"/>
      <c r="B345" s="669" t="s">
        <v>279</v>
      </c>
      <c r="C345" s="668"/>
      <c r="D345" s="196">
        <v>1</v>
      </c>
      <c r="E345" s="195">
        <f>90000*D345</f>
        <v>90000</v>
      </c>
      <c r="F345" s="196">
        <v>85</v>
      </c>
      <c r="G345" s="195">
        <f t="shared" si="21" ref="G345:G346">SUM(E345*(1+F345/100))</f>
        <v>166500</v>
      </c>
      <c r="H345" s="276">
        <v>6</v>
      </c>
      <c r="I345" s="211">
        <f t="shared" si="22" ref="I345:I346">SUM(G345/H345)</f>
        <v>27750</v>
      </c>
      <c r="J345" s="206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73"/>
      <c r="AF345" s="173"/>
      <c r="AG345" s="173"/>
      <c r="AH345" s="173"/>
      <c r="AI345" s="173"/>
      <c r="AJ345" s="173"/>
      <c r="AK345" s="173"/>
      <c r="AL345" s="173"/>
      <c r="AM345" s="173"/>
      <c r="AN345" s="173"/>
      <c r="AO345" s="173"/>
    </row>
    <row r="346" spans="1:41" ht="12" customHeight="1">
      <c r="A346" s="173"/>
      <c r="B346" s="669" t="s">
        <v>280</v>
      </c>
      <c r="C346" s="668"/>
      <c r="D346" s="196">
        <v>1</v>
      </c>
      <c r="E346" s="195">
        <f>40000*D346</f>
        <v>40000</v>
      </c>
      <c r="F346" s="196">
        <f>F345</f>
        <v>85</v>
      </c>
      <c r="G346" s="195">
        <f t="shared" si="21"/>
        <v>74000</v>
      </c>
      <c r="H346" s="276">
        <f>H345</f>
        <v>6</v>
      </c>
      <c r="I346" s="211">
        <f t="shared" si="22"/>
        <v>12333.333333333334</v>
      </c>
      <c r="J346" s="206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  <c r="AA346" s="173"/>
      <c r="AB346" s="173"/>
      <c r="AC346" s="173"/>
      <c r="AD346" s="173"/>
      <c r="AE346" s="173"/>
      <c r="AF346" s="173"/>
      <c r="AG346" s="173"/>
      <c r="AH346" s="173"/>
      <c r="AI346" s="173"/>
      <c r="AJ346" s="173"/>
      <c r="AK346" s="173"/>
      <c r="AL346" s="173"/>
      <c r="AM346" s="173"/>
      <c r="AN346" s="173"/>
      <c r="AO346" s="173"/>
    </row>
    <row r="347" spans="1:41" ht="12" customHeight="1">
      <c r="A347" s="173"/>
      <c r="B347" s="669"/>
      <c r="C347" s="668"/>
      <c r="D347" s="196"/>
      <c r="E347" s="195"/>
      <c r="F347" s="196"/>
      <c r="G347" s="195"/>
      <c r="H347" s="196"/>
      <c r="I347" s="211"/>
      <c r="J347" s="206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  <c r="AA347" s="173"/>
      <c r="AB347" s="173"/>
      <c r="AC347" s="173"/>
      <c r="AD347" s="173"/>
      <c r="AE347" s="173"/>
      <c r="AF347" s="173"/>
      <c r="AG347" s="173"/>
      <c r="AH347" s="173"/>
      <c r="AI347" s="173"/>
      <c r="AJ347" s="173"/>
      <c r="AK347" s="173"/>
      <c r="AL347" s="173"/>
      <c r="AM347" s="173"/>
      <c r="AN347" s="173"/>
      <c r="AO347" s="173"/>
    </row>
    <row r="348" spans="1:41" ht="12" customHeight="1">
      <c r="A348" s="173"/>
      <c r="B348" s="669"/>
      <c r="C348" s="662"/>
      <c r="D348" s="663"/>
      <c r="E348" s="195"/>
      <c r="F348" s="196"/>
      <c r="G348" s="195"/>
      <c r="H348" s="196"/>
      <c r="I348" s="211"/>
      <c r="J348" s="195" t="s">
        <v>267</v>
      </c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  <c r="AG348" s="173"/>
      <c r="AH348" s="173"/>
      <c r="AI348" s="173"/>
      <c r="AJ348" s="173"/>
      <c r="AK348" s="173"/>
      <c r="AL348" s="173"/>
      <c r="AM348" s="173"/>
      <c r="AN348" s="173"/>
      <c r="AO348" s="173"/>
    </row>
    <row r="349" spans="1:41" ht="24" customHeight="1">
      <c r="A349" s="173"/>
      <c r="B349" s="670"/>
      <c r="C349" s="662"/>
      <c r="D349" s="663"/>
      <c r="E349" s="211"/>
      <c r="F349" s="196"/>
      <c r="G349" s="211"/>
      <c r="H349" s="196"/>
      <c r="I349" s="211"/>
      <c r="J349" s="203">
        <f>SUM(I345:I347)</f>
        <v>40083.333333333336</v>
      </c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  <c r="AG349" s="173"/>
      <c r="AH349" s="173"/>
      <c r="AI349" s="173"/>
      <c r="AJ349" s="173"/>
      <c r="AK349" s="173"/>
      <c r="AL349" s="173"/>
      <c r="AM349" s="173"/>
      <c r="AN349" s="173"/>
      <c r="AO349" s="173"/>
    </row>
    <row r="350" spans="1:41" ht="12" customHeight="1">
      <c r="A350" s="173"/>
      <c r="B350" s="667" t="s">
        <v>281</v>
      </c>
      <c r="C350" s="662"/>
      <c r="D350" s="663"/>
      <c r="E350" s="205" t="s">
        <v>13</v>
      </c>
      <c r="F350" s="192" t="s">
        <v>14</v>
      </c>
      <c r="G350" s="216" t="s">
        <v>282</v>
      </c>
      <c r="H350" s="192" t="s">
        <v>283</v>
      </c>
      <c r="I350" s="205" t="s">
        <v>264</v>
      </c>
      <c r="J350" s="195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  <c r="AG350" s="173"/>
      <c r="AH350" s="173"/>
      <c r="AI350" s="173"/>
      <c r="AJ350" s="173"/>
      <c r="AK350" s="173"/>
      <c r="AL350" s="173"/>
      <c r="AM350" s="173"/>
      <c r="AN350" s="173"/>
      <c r="AO350" s="173"/>
    </row>
    <row r="351" spans="1:41" ht="12" customHeight="1">
      <c r="A351" s="173"/>
      <c r="B351" s="705" t="s">
        <v>307</v>
      </c>
      <c r="C351" s="662"/>
      <c r="D351" s="663"/>
      <c r="E351" s="252" t="s">
        <v>288</v>
      </c>
      <c r="F351" s="253">
        <v>1.30</v>
      </c>
      <c r="G351" s="254">
        <v>50</v>
      </c>
      <c r="H351" s="253">
        <v>1000</v>
      </c>
      <c r="I351" s="252">
        <f>+H351*G351*F351</f>
        <v>65000</v>
      </c>
      <c r="J351" s="195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173"/>
      <c r="AN351" s="173"/>
      <c r="AO351" s="173"/>
    </row>
    <row r="352" spans="1:41" ht="24" customHeight="1">
      <c r="A352" s="173"/>
      <c r="B352" s="670"/>
      <c r="C352" s="662"/>
      <c r="D352" s="663"/>
      <c r="E352" s="195"/>
      <c r="F352" s="218"/>
      <c r="G352" s="195"/>
      <c r="H352" s="196"/>
      <c r="I352" s="211"/>
      <c r="J352" s="195" t="s">
        <v>267</v>
      </c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</row>
    <row r="353" spans="1:41" ht="12" customHeight="1">
      <c r="A353" s="173"/>
      <c r="B353" s="670"/>
      <c r="C353" s="662"/>
      <c r="D353" s="663"/>
      <c r="E353" s="195"/>
      <c r="F353" s="218"/>
      <c r="G353" s="195"/>
      <c r="H353" s="196"/>
      <c r="I353" s="211"/>
      <c r="J353" s="203">
        <f>SUM(I351)</f>
        <v>65000</v>
      </c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</row>
    <row r="354" spans="1:41" ht="12" customHeight="1">
      <c r="A354" s="173"/>
      <c r="B354" s="661" t="s">
        <v>137</v>
      </c>
      <c r="C354" s="662"/>
      <c r="D354" s="662"/>
      <c r="E354" s="662"/>
      <c r="F354" s="662"/>
      <c r="G354" s="662"/>
      <c r="H354" s="662"/>
      <c r="I354" s="663"/>
      <c r="J354" s="219" t="e">
        <f>SUM(J338+J343+J349+J353)</f>
        <v>#REF!</v>
      </c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  <c r="AJ354" s="173"/>
      <c r="AK354" s="173"/>
      <c r="AL354" s="173"/>
      <c r="AM354" s="173"/>
      <c r="AN354" s="173"/>
      <c r="AO354" s="173"/>
    </row>
    <row r="355" spans="1:41" ht="12" customHeight="1">
      <c r="A355" s="173"/>
      <c r="B355" s="661" t="s">
        <v>284</v>
      </c>
      <c r="C355" s="662"/>
      <c r="D355" s="662"/>
      <c r="E355" s="662"/>
      <c r="F355" s="662"/>
      <c r="G355" s="662"/>
      <c r="H355" s="662"/>
      <c r="I355" s="663"/>
      <c r="J355" s="203" t="e">
        <f>J354</f>
        <v>#REF!</v>
      </c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3"/>
      <c r="AK355" s="173"/>
      <c r="AL355" s="173"/>
      <c r="AM355" s="173"/>
      <c r="AN355" s="173"/>
      <c r="AO355" s="173"/>
    </row>
    <row r="356" spans="1:41" ht="12" customHeight="1">
      <c r="A356" s="173"/>
      <c r="B356" s="243"/>
      <c r="C356" s="244"/>
      <c r="D356" s="242"/>
      <c r="E356" s="245"/>
      <c r="F356" s="242"/>
      <c r="G356" s="245"/>
      <c r="H356" s="244"/>
      <c r="I356" s="245"/>
      <c r="J356" s="246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73"/>
      <c r="AN356" s="173"/>
      <c r="AO356" s="173"/>
    </row>
    <row r="357" spans="1:41" ht="12" customHeight="1">
      <c r="A357" s="173"/>
      <c r="B357" s="247"/>
      <c r="C357" s="239"/>
      <c r="D357" s="238"/>
      <c r="E357" s="240"/>
      <c r="F357" s="238"/>
      <c r="G357" s="240"/>
      <c r="H357" s="239"/>
      <c r="I357" s="240"/>
      <c r="J357" s="248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  <c r="AG357" s="173"/>
      <c r="AH357" s="173"/>
      <c r="AI357" s="173"/>
      <c r="AJ357" s="173"/>
      <c r="AK357" s="173"/>
      <c r="AL357" s="173"/>
      <c r="AM357" s="173"/>
      <c r="AN357" s="173"/>
      <c r="AO357" s="173"/>
    </row>
    <row r="358" spans="1:41" ht="12" customHeight="1">
      <c r="A358" s="173"/>
      <c r="B358" s="696"/>
      <c r="C358" s="665"/>
      <c r="D358" s="682"/>
      <c r="E358" s="178"/>
      <c r="F358" s="177"/>
      <c r="G358" s="178"/>
      <c r="H358" s="179"/>
      <c r="I358" s="178"/>
      <c r="J358" s="180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  <c r="AA358" s="173"/>
      <c r="AB358" s="173"/>
      <c r="AC358" s="173"/>
      <c r="AD358" s="173"/>
      <c r="AE358" s="173"/>
      <c r="AF358" s="173"/>
      <c r="AG358" s="173"/>
      <c r="AH358" s="173"/>
      <c r="AI358" s="173"/>
      <c r="AJ358" s="173"/>
      <c r="AK358" s="173"/>
      <c r="AL358" s="173"/>
      <c r="AM358" s="173"/>
      <c r="AN358" s="173"/>
      <c r="AO358" s="173"/>
    </row>
    <row r="359" spans="1:41" ht="12" customHeight="1">
      <c r="A359" s="173"/>
      <c r="B359" s="697" t="s">
        <v>257</v>
      </c>
      <c r="C359" s="676"/>
      <c r="D359" s="690" t="e">
        <f>+$D$8</f>
        <v>#REF!</v>
      </c>
      <c r="E359" s="672"/>
      <c r="F359" s="672"/>
      <c r="G359" s="672"/>
      <c r="H359" s="672"/>
      <c r="I359" s="672"/>
      <c r="J359" s="6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  <c r="AA359" s="173"/>
      <c r="AB359" s="173"/>
      <c r="AC359" s="173"/>
      <c r="AD359" s="173"/>
      <c r="AE359" s="173"/>
      <c r="AF359" s="173"/>
      <c r="AG359" s="173"/>
      <c r="AH359" s="173"/>
      <c r="AI359" s="173"/>
      <c r="AJ359" s="173"/>
      <c r="AK359" s="173"/>
      <c r="AL359" s="173"/>
      <c r="AM359" s="173"/>
      <c r="AN359" s="173"/>
      <c r="AO359" s="173"/>
    </row>
    <row r="360" spans="1:41" ht="22.5" customHeight="1">
      <c r="A360" s="173"/>
      <c r="B360" s="181"/>
      <c r="C360" s="182"/>
      <c r="D360" s="674"/>
      <c r="E360" s="637"/>
      <c r="F360" s="637"/>
      <c r="G360" s="637"/>
      <c r="H360" s="637"/>
      <c r="I360" s="637"/>
      <c r="J360" s="638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  <c r="AA360" s="173"/>
      <c r="AB360" s="173"/>
      <c r="AC360" s="173"/>
      <c r="AD360" s="173"/>
      <c r="AE360" s="173"/>
      <c r="AF360" s="173"/>
      <c r="AG360" s="173"/>
      <c r="AH360" s="173"/>
      <c r="AI360" s="173"/>
      <c r="AJ360" s="173"/>
      <c r="AK360" s="173"/>
      <c r="AL360" s="173"/>
      <c r="AM360" s="173"/>
      <c r="AN360" s="173"/>
      <c r="AO360" s="173"/>
    </row>
    <row r="361" spans="1:41" ht="12" customHeight="1">
      <c r="A361" s="173"/>
      <c r="B361" s="181"/>
      <c r="C361" s="182"/>
      <c r="D361" s="183"/>
      <c r="E361" s="184"/>
      <c r="F361" s="183"/>
      <c r="G361" s="184"/>
      <c r="H361" s="183"/>
      <c r="I361" s="184"/>
      <c r="J361" s="185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  <c r="AB361" s="173"/>
      <c r="AC361" s="173"/>
      <c r="AD361" s="173"/>
      <c r="AE361" s="173"/>
      <c r="AF361" s="173"/>
      <c r="AG361" s="173"/>
      <c r="AH361" s="173"/>
      <c r="AI361" s="173"/>
      <c r="AJ361" s="173"/>
      <c r="AK361" s="173"/>
      <c r="AL361" s="173"/>
      <c r="AM361" s="173"/>
      <c r="AN361" s="173"/>
      <c r="AO361" s="173"/>
    </row>
    <row r="362" spans="1:41" ht="11.25" customHeight="1">
      <c r="A362" s="173"/>
      <c r="B362" s="186" t="s">
        <v>258</v>
      </c>
      <c r="C362" s="227" t="e">
        <f>+'BLOQUE PRINCIPAL'!#REF!</f>
        <v>#REF!</v>
      </c>
      <c r="D362" s="675" t="e">
        <f>+'BLOQUE PRINCIPAL'!#REF!</f>
        <v>#REF!</v>
      </c>
      <c r="E362" s="640"/>
      <c r="F362" s="640"/>
      <c r="G362" s="640"/>
      <c r="H362" s="676"/>
      <c r="I362" s="677" t="s">
        <v>259</v>
      </c>
      <c r="J362" s="641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  <c r="AA362" s="173"/>
      <c r="AB362" s="173"/>
      <c r="AC362" s="173"/>
      <c r="AD362" s="173"/>
      <c r="AE362" s="173"/>
      <c r="AF362" s="173"/>
      <c r="AG362" s="173"/>
      <c r="AH362" s="173"/>
      <c r="AI362" s="173"/>
      <c r="AJ362" s="173"/>
      <c r="AK362" s="173"/>
      <c r="AL362" s="173"/>
      <c r="AM362" s="173"/>
      <c r="AN362" s="173"/>
      <c r="AO362" s="173"/>
    </row>
    <row r="363" spans="1:41" ht="12" customHeight="1">
      <c r="A363" s="173"/>
      <c r="B363" s="188" t="s">
        <v>260</v>
      </c>
      <c r="C363" s="189" t="e">
        <f>+'BLOQUE PRINCIPAL'!#REF!</f>
        <v>#REF!</v>
      </c>
      <c r="D363" s="678" t="e">
        <f>+'BLOQUE PRINCIPAL'!#REF!</f>
        <v>#REF!</v>
      </c>
      <c r="E363" s="679"/>
      <c r="F363" s="679"/>
      <c r="G363" s="679"/>
      <c r="H363" s="680"/>
      <c r="I363" s="190" t="s">
        <v>196</v>
      </c>
      <c r="J363" s="191" t="e">
        <f>+'BLOQUE PRINCIPAL'!#REF!</f>
        <v>#REF!</v>
      </c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  <c r="AA363" s="173"/>
      <c r="AB363" s="173"/>
      <c r="AC363" s="173"/>
      <c r="AD363" s="173"/>
      <c r="AE363" s="173"/>
      <c r="AF363" s="173"/>
      <c r="AG363" s="173"/>
      <c r="AH363" s="173"/>
      <c r="AI363" s="173"/>
      <c r="AJ363" s="173"/>
      <c r="AK363" s="173"/>
      <c r="AL363" s="173"/>
      <c r="AM363" s="173"/>
      <c r="AN363" s="173"/>
      <c r="AO363" s="173"/>
    </row>
    <row r="364" spans="1:41" ht="12" customHeight="1">
      <c r="A364" s="173"/>
      <c r="B364" s="667" t="s">
        <v>261</v>
      </c>
      <c r="C364" s="662"/>
      <c r="D364" s="662"/>
      <c r="E364" s="663"/>
      <c r="F364" s="194" t="s">
        <v>13</v>
      </c>
      <c r="G364" s="193" t="s">
        <v>262</v>
      </c>
      <c r="H364" s="194" t="s">
        <v>263</v>
      </c>
      <c r="I364" s="193" t="s">
        <v>264</v>
      </c>
      <c r="J364" s="197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  <c r="AB364" s="173"/>
      <c r="AC364" s="173"/>
      <c r="AD364" s="173"/>
      <c r="AE364" s="173"/>
      <c r="AF364" s="173"/>
      <c r="AG364" s="173"/>
      <c r="AH364" s="173"/>
      <c r="AI364" s="173"/>
      <c r="AJ364" s="173"/>
      <c r="AK364" s="173"/>
      <c r="AL364" s="173"/>
      <c r="AM364" s="173"/>
      <c r="AN364" s="173"/>
      <c r="AO364" s="173"/>
    </row>
    <row r="365" spans="1:41" ht="12" customHeight="1">
      <c r="A365" s="173"/>
      <c r="B365" s="669" t="s">
        <v>265</v>
      </c>
      <c r="C365" s="662"/>
      <c r="D365" s="662"/>
      <c r="E365" s="663"/>
      <c r="F365" s="196" t="s">
        <v>266</v>
      </c>
      <c r="G365" s="195">
        <f>SUM(J384*0.05)</f>
        <v>300.625</v>
      </c>
      <c r="H365" s="196"/>
      <c r="I365" s="228">
        <f>G365</f>
        <v>300.625</v>
      </c>
      <c r="J365" s="197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  <c r="AA365" s="173"/>
      <c r="AB365" s="173"/>
      <c r="AC365" s="173"/>
      <c r="AD365" s="173"/>
      <c r="AE365" s="173"/>
      <c r="AF365" s="173"/>
      <c r="AG365" s="173"/>
      <c r="AH365" s="173"/>
      <c r="AI365" s="173"/>
      <c r="AJ365" s="173"/>
      <c r="AK365" s="173"/>
      <c r="AL365" s="173"/>
      <c r="AM365" s="173"/>
      <c r="AN365" s="173"/>
      <c r="AO365" s="173"/>
    </row>
    <row r="366" spans="1:41" ht="12" customHeight="1">
      <c r="A366" s="173"/>
      <c r="B366" s="669"/>
      <c r="C366" s="662"/>
      <c r="D366" s="662"/>
      <c r="E366" s="663"/>
      <c r="F366" s="198"/>
      <c r="G366" s="195"/>
      <c r="H366" s="196"/>
      <c r="I366" s="228"/>
      <c r="J366" s="206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  <c r="AA366" s="173"/>
      <c r="AB366" s="173"/>
      <c r="AC366" s="173"/>
      <c r="AD366" s="173"/>
      <c r="AE366" s="173"/>
      <c r="AF366" s="173"/>
      <c r="AG366" s="173"/>
      <c r="AH366" s="173"/>
      <c r="AI366" s="173"/>
      <c r="AJ366" s="173"/>
      <c r="AK366" s="173"/>
      <c r="AL366" s="173"/>
      <c r="AM366" s="173"/>
      <c r="AN366" s="173"/>
      <c r="AO366" s="173"/>
    </row>
    <row r="367" spans="1:41" ht="12" customHeight="1">
      <c r="A367" s="173"/>
      <c r="B367" s="669"/>
      <c r="C367" s="662"/>
      <c r="D367" s="662"/>
      <c r="E367" s="663"/>
      <c r="F367" s="198"/>
      <c r="G367" s="195"/>
      <c r="H367" s="196"/>
      <c r="I367" s="228"/>
      <c r="J367" s="199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173"/>
      <c r="AN367" s="173"/>
      <c r="AO367" s="173"/>
    </row>
    <row r="368" spans="1:41" ht="12" customHeight="1">
      <c r="A368" s="173"/>
      <c r="B368" s="669"/>
      <c r="C368" s="662"/>
      <c r="D368" s="662"/>
      <c r="E368" s="663"/>
      <c r="F368" s="196"/>
      <c r="G368" s="195"/>
      <c r="H368" s="196"/>
      <c r="I368" s="195"/>
      <c r="J368" s="199" t="s">
        <v>267</v>
      </c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  <c r="AA368" s="173"/>
      <c r="AB368" s="173"/>
      <c r="AC368" s="173"/>
      <c r="AD368" s="173"/>
      <c r="AE368" s="173"/>
      <c r="AF368" s="173"/>
      <c r="AG368" s="173"/>
      <c r="AH368" s="173"/>
      <c r="AI368" s="173"/>
      <c r="AJ368" s="173"/>
      <c r="AK368" s="173"/>
      <c r="AL368" s="173"/>
      <c r="AM368" s="173"/>
      <c r="AN368" s="173"/>
      <c r="AO368" s="173"/>
    </row>
    <row r="369" spans="1:41" ht="12" customHeight="1">
      <c r="A369" s="173"/>
      <c r="B369" s="669"/>
      <c r="C369" s="662"/>
      <c r="D369" s="662"/>
      <c r="E369" s="663"/>
      <c r="F369" s="196"/>
      <c r="G369" s="195"/>
      <c r="H369" s="196"/>
      <c r="I369" s="195"/>
      <c r="J369" s="203">
        <f>SUM(I365:I368)</f>
        <v>300.625</v>
      </c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  <c r="AA369" s="173"/>
      <c r="AB369" s="173"/>
      <c r="AC369" s="173"/>
      <c r="AD369" s="173"/>
      <c r="AE369" s="173"/>
      <c r="AF369" s="173"/>
      <c r="AG369" s="173"/>
      <c r="AH369" s="173"/>
      <c r="AI369" s="173"/>
      <c r="AJ369" s="173"/>
      <c r="AK369" s="173"/>
      <c r="AL369" s="173"/>
      <c r="AM369" s="173"/>
      <c r="AN369" s="173"/>
      <c r="AO369" s="173"/>
    </row>
    <row r="370" spans="1:41" ht="12" customHeight="1">
      <c r="A370" s="173"/>
      <c r="B370" s="667" t="s">
        <v>268</v>
      </c>
      <c r="C370" s="662"/>
      <c r="D370" s="662"/>
      <c r="E370" s="663"/>
      <c r="F370" s="194" t="s">
        <v>13</v>
      </c>
      <c r="G370" s="193" t="s">
        <v>269</v>
      </c>
      <c r="H370" s="194" t="s">
        <v>209</v>
      </c>
      <c r="I370" s="193" t="s">
        <v>264</v>
      </c>
      <c r="J370" s="195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  <c r="AA370" s="173"/>
      <c r="AB370" s="173"/>
      <c r="AC370" s="173"/>
      <c r="AD370" s="173"/>
      <c r="AE370" s="173"/>
      <c r="AF370" s="173"/>
      <c r="AG370" s="173"/>
      <c r="AH370" s="173"/>
      <c r="AI370" s="173"/>
      <c r="AJ370" s="173"/>
      <c r="AK370" s="173"/>
      <c r="AL370" s="173"/>
      <c r="AM370" s="173"/>
      <c r="AN370" s="173"/>
      <c r="AO370" s="173"/>
    </row>
    <row r="371" spans="1:41" ht="12" customHeight="1">
      <c r="A371" s="173"/>
      <c r="B371" s="693"/>
      <c r="C371" s="662"/>
      <c r="D371" s="662"/>
      <c r="E371" s="663"/>
      <c r="F371" s="198"/>
      <c r="G371" s="245"/>
      <c r="H371" s="196"/>
      <c r="I371" s="211">
        <f t="shared" si="23" ref="I371:I376">SUM(G371*H371)</f>
        <v>0</v>
      </c>
      <c r="J371" s="197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  <c r="AA371" s="173"/>
      <c r="AB371" s="173"/>
      <c r="AC371" s="173"/>
      <c r="AD371" s="173"/>
      <c r="AE371" s="173"/>
      <c r="AF371" s="173"/>
      <c r="AG371" s="173"/>
      <c r="AH371" s="173"/>
      <c r="AI371" s="173"/>
      <c r="AJ371" s="173"/>
      <c r="AK371" s="173"/>
      <c r="AL371" s="173"/>
      <c r="AM371" s="173"/>
      <c r="AN371" s="173"/>
      <c r="AO371" s="173"/>
    </row>
    <row r="372" spans="1:41" ht="12" customHeight="1">
      <c r="A372" s="173"/>
      <c r="B372" s="669" t="s">
        <v>308</v>
      </c>
      <c r="C372" s="662"/>
      <c r="D372" s="662"/>
      <c r="E372" s="663"/>
      <c r="F372" s="198" t="s">
        <v>21</v>
      </c>
      <c r="G372" s="255" t="str">
        <f>MATERIALES!$C$91</f>
        <v>Malla electrosoldada 15 x 15 grafil</v>
      </c>
      <c r="H372" s="209">
        <v>0.17</v>
      </c>
      <c r="I372" s="211" t="e">
        <f t="shared" si="23"/>
        <v>#VALUE!</v>
      </c>
      <c r="J372" s="206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  <c r="AA372" s="173"/>
      <c r="AB372" s="173"/>
      <c r="AC372" s="173"/>
      <c r="AD372" s="173"/>
      <c r="AE372" s="173"/>
      <c r="AF372" s="173"/>
      <c r="AG372" s="173"/>
      <c r="AH372" s="173"/>
      <c r="AI372" s="173"/>
      <c r="AJ372" s="173"/>
      <c r="AK372" s="173"/>
      <c r="AL372" s="173"/>
      <c r="AM372" s="173"/>
      <c r="AN372" s="173"/>
      <c r="AO372" s="173"/>
    </row>
    <row r="373" spans="1:41" ht="12" customHeight="1">
      <c r="A373" s="173"/>
      <c r="B373" s="693" t="s">
        <v>309</v>
      </c>
      <c r="C373" s="662"/>
      <c r="D373" s="662"/>
      <c r="E373" s="663"/>
      <c r="F373" s="198" t="s">
        <v>21</v>
      </c>
      <c r="G373" s="277" t="e">
        <f>MATERIALES!#REF!</f>
        <v>#REF!</v>
      </c>
      <c r="H373" s="209">
        <v>0.17</v>
      </c>
      <c r="I373" s="211" t="e">
        <f t="shared" si="23"/>
        <v>#REF!</v>
      </c>
      <c r="J373" s="206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  <c r="AA373" s="173"/>
      <c r="AB373" s="173"/>
      <c r="AC373" s="173"/>
      <c r="AD373" s="173"/>
      <c r="AE373" s="173"/>
      <c r="AF373" s="173"/>
      <c r="AG373" s="173"/>
      <c r="AH373" s="173"/>
      <c r="AI373" s="173"/>
      <c r="AJ373" s="173"/>
      <c r="AK373" s="173"/>
      <c r="AL373" s="173"/>
      <c r="AM373" s="173"/>
      <c r="AN373" s="173"/>
      <c r="AO373" s="173"/>
    </row>
    <row r="374" spans="1:41" ht="12" customHeight="1">
      <c r="A374" s="173"/>
      <c r="B374" s="669" t="s">
        <v>310</v>
      </c>
      <c r="C374" s="662"/>
      <c r="D374" s="662"/>
      <c r="E374" s="663"/>
      <c r="F374" s="198" t="s">
        <v>21</v>
      </c>
      <c r="G374" s="277" t="e">
        <f>MATERIALES!#REF!</f>
        <v>#REF!</v>
      </c>
      <c r="H374" s="209">
        <v>0.02</v>
      </c>
      <c r="I374" s="211" t="e">
        <f t="shared" si="23"/>
        <v>#REF!</v>
      </c>
      <c r="J374" s="206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  <c r="AA374" s="173"/>
      <c r="AB374" s="173"/>
      <c r="AC374" s="173"/>
      <c r="AD374" s="173"/>
      <c r="AE374" s="173"/>
      <c r="AF374" s="173"/>
      <c r="AG374" s="173"/>
      <c r="AH374" s="173"/>
      <c r="AI374" s="173"/>
      <c r="AJ374" s="173"/>
      <c r="AK374" s="173"/>
      <c r="AL374" s="173"/>
      <c r="AM374" s="173"/>
      <c r="AN374" s="173"/>
      <c r="AO374" s="173"/>
    </row>
    <row r="375" spans="1:41" ht="12" customHeight="1">
      <c r="A375" s="173"/>
      <c r="B375" s="669" t="s">
        <v>311</v>
      </c>
      <c r="C375" s="662"/>
      <c r="D375" s="662"/>
      <c r="E375" s="663"/>
      <c r="F375" s="198" t="s">
        <v>21</v>
      </c>
      <c r="G375" s="277" t="e">
        <f>MATERIALES!#REF!</f>
        <v>#REF!</v>
      </c>
      <c r="H375" s="209">
        <v>0.02</v>
      </c>
      <c r="I375" s="211" t="e">
        <f t="shared" si="23"/>
        <v>#REF!</v>
      </c>
      <c r="J375" s="206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  <c r="AA375" s="173"/>
      <c r="AB375" s="173"/>
      <c r="AC375" s="173"/>
      <c r="AD375" s="173"/>
      <c r="AE375" s="173"/>
      <c r="AF375" s="173"/>
      <c r="AG375" s="173"/>
      <c r="AH375" s="173"/>
      <c r="AI375" s="173"/>
      <c r="AJ375" s="173"/>
      <c r="AK375" s="173"/>
      <c r="AL375" s="173"/>
      <c r="AM375" s="173"/>
      <c r="AN375" s="173"/>
      <c r="AO375" s="173"/>
    </row>
    <row r="376" spans="1:41" ht="12" customHeight="1">
      <c r="A376" s="173"/>
      <c r="B376" s="669"/>
      <c r="C376" s="662"/>
      <c r="D376" s="662"/>
      <c r="E376" s="663"/>
      <c r="F376" s="207"/>
      <c r="G376" s="211"/>
      <c r="H376" s="209"/>
      <c r="I376" s="211">
        <f t="shared" si="23"/>
        <v>0</v>
      </c>
      <c r="J376" s="206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  <c r="AA376" s="173"/>
      <c r="AB376" s="173"/>
      <c r="AC376" s="173"/>
      <c r="AD376" s="173"/>
      <c r="AE376" s="173"/>
      <c r="AF376" s="173"/>
      <c r="AG376" s="173"/>
      <c r="AH376" s="173"/>
      <c r="AI376" s="173"/>
      <c r="AJ376" s="173"/>
      <c r="AK376" s="173"/>
      <c r="AL376" s="173"/>
      <c r="AM376" s="173"/>
      <c r="AN376" s="173"/>
      <c r="AO376" s="173"/>
    </row>
    <row r="377" spans="1:41" ht="12" customHeight="1">
      <c r="A377" s="173"/>
      <c r="B377" s="669"/>
      <c r="C377" s="662"/>
      <c r="D377" s="662"/>
      <c r="E377" s="663"/>
      <c r="F377" s="278"/>
      <c r="G377" s="277"/>
      <c r="H377" s="279"/>
      <c r="I377" s="277"/>
      <c r="J377" s="277" t="s">
        <v>267</v>
      </c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  <c r="AA377" s="173"/>
      <c r="AB377" s="173"/>
      <c r="AC377" s="173"/>
      <c r="AD377" s="173"/>
      <c r="AE377" s="173"/>
      <c r="AF377" s="173"/>
      <c r="AG377" s="173"/>
      <c r="AH377" s="173"/>
      <c r="AI377" s="173"/>
      <c r="AJ377" s="173"/>
      <c r="AK377" s="173"/>
      <c r="AL377" s="173"/>
      <c r="AM377" s="173"/>
      <c r="AN377" s="173"/>
      <c r="AO377" s="173"/>
    </row>
    <row r="378" spans="1:41" ht="12" customHeight="1">
      <c r="A378" s="173"/>
      <c r="B378" s="664"/>
      <c r="C378" s="665"/>
      <c r="D378" s="665"/>
      <c r="E378" s="666"/>
      <c r="F378" s="212"/>
      <c r="G378" s="213"/>
      <c r="H378" s="214"/>
      <c r="I378" s="213"/>
      <c r="J378" s="215" t="e">
        <f>SUM(I371:I377)</f>
        <v>#VALUE!</v>
      </c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  <c r="AA378" s="173"/>
      <c r="AB378" s="173"/>
      <c r="AC378" s="173"/>
      <c r="AD378" s="173"/>
      <c r="AE378" s="173"/>
      <c r="AF378" s="173"/>
      <c r="AG378" s="173"/>
      <c r="AH378" s="173"/>
      <c r="AI378" s="173"/>
      <c r="AJ378" s="173"/>
      <c r="AK378" s="173"/>
      <c r="AL378" s="173"/>
      <c r="AM378" s="173"/>
      <c r="AN378" s="173"/>
      <c r="AO378" s="173"/>
    </row>
    <row r="379" spans="1:41" ht="12" customHeight="1">
      <c r="A379" s="173"/>
      <c r="B379" s="667" t="s">
        <v>273</v>
      </c>
      <c r="C379" s="668"/>
      <c r="D379" s="194" t="s">
        <v>14</v>
      </c>
      <c r="E379" s="205" t="s">
        <v>274</v>
      </c>
      <c r="F379" s="192" t="s">
        <v>275</v>
      </c>
      <c r="G379" s="205" t="s">
        <v>276</v>
      </c>
      <c r="H379" s="192" t="s">
        <v>277</v>
      </c>
      <c r="I379" s="205" t="s">
        <v>278</v>
      </c>
      <c r="J379" s="195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  <c r="AA379" s="173"/>
      <c r="AB379" s="173"/>
      <c r="AC379" s="173"/>
      <c r="AD379" s="173"/>
      <c r="AE379" s="173"/>
      <c r="AF379" s="173"/>
      <c r="AG379" s="173"/>
      <c r="AH379" s="173"/>
      <c r="AI379" s="173"/>
      <c r="AJ379" s="173"/>
      <c r="AK379" s="173"/>
      <c r="AL379" s="173"/>
      <c r="AM379" s="173"/>
      <c r="AN379" s="173"/>
      <c r="AO379" s="173"/>
    </row>
    <row r="380" spans="1:41" ht="12" customHeight="1">
      <c r="A380" s="173"/>
      <c r="B380" s="669" t="s">
        <v>279</v>
      </c>
      <c r="C380" s="668"/>
      <c r="D380" s="196">
        <v>1</v>
      </c>
      <c r="E380" s="195">
        <f>90000*D380</f>
        <v>90000</v>
      </c>
      <c r="F380" s="196">
        <v>85</v>
      </c>
      <c r="G380" s="195">
        <f t="shared" si="24" ref="G380:G381">SUM(E380*(1+F380/100))</f>
        <v>166500</v>
      </c>
      <c r="H380" s="276">
        <v>40</v>
      </c>
      <c r="I380" s="211">
        <f t="shared" si="25" ref="I380:I381">SUM(G380/H380)</f>
        <v>4162.50</v>
      </c>
      <c r="J380" s="206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  <c r="AA380" s="173"/>
      <c r="AB380" s="173"/>
      <c r="AC380" s="173"/>
      <c r="AD380" s="173"/>
      <c r="AE380" s="173"/>
      <c r="AF380" s="173"/>
      <c r="AG380" s="173"/>
      <c r="AH380" s="173"/>
      <c r="AI380" s="173"/>
      <c r="AJ380" s="173"/>
      <c r="AK380" s="173"/>
      <c r="AL380" s="173"/>
      <c r="AM380" s="173"/>
      <c r="AN380" s="173"/>
      <c r="AO380" s="173"/>
    </row>
    <row r="381" spans="1:41" ht="12" customHeight="1">
      <c r="A381" s="173"/>
      <c r="B381" s="669" t="s">
        <v>280</v>
      </c>
      <c r="C381" s="668"/>
      <c r="D381" s="196">
        <v>1</v>
      </c>
      <c r="E381" s="195">
        <f>40000*D381</f>
        <v>40000</v>
      </c>
      <c r="F381" s="196">
        <f>F380</f>
        <v>85</v>
      </c>
      <c r="G381" s="195">
        <f t="shared" si="24"/>
        <v>74000</v>
      </c>
      <c r="H381" s="276">
        <f>H380</f>
        <v>40</v>
      </c>
      <c r="I381" s="211">
        <f t="shared" si="25"/>
        <v>1850</v>
      </c>
      <c r="J381" s="206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  <c r="AA381" s="173"/>
      <c r="AB381" s="173"/>
      <c r="AC381" s="173"/>
      <c r="AD381" s="173"/>
      <c r="AE381" s="173"/>
      <c r="AF381" s="173"/>
      <c r="AG381" s="173"/>
      <c r="AH381" s="173"/>
      <c r="AI381" s="173"/>
      <c r="AJ381" s="173"/>
      <c r="AK381" s="173"/>
      <c r="AL381" s="173"/>
      <c r="AM381" s="173"/>
      <c r="AN381" s="173"/>
      <c r="AO381" s="173"/>
    </row>
    <row r="382" spans="1:41" ht="12" customHeight="1">
      <c r="A382" s="173"/>
      <c r="B382" s="669"/>
      <c r="C382" s="668"/>
      <c r="D382" s="196"/>
      <c r="E382" s="195"/>
      <c r="F382" s="196"/>
      <c r="G382" s="195"/>
      <c r="H382" s="196"/>
      <c r="I382" s="211"/>
      <c r="J382" s="206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  <c r="AA382" s="173"/>
      <c r="AB382" s="173"/>
      <c r="AC382" s="173"/>
      <c r="AD382" s="173"/>
      <c r="AE382" s="173"/>
      <c r="AF382" s="173"/>
      <c r="AG382" s="173"/>
      <c r="AH382" s="173"/>
      <c r="AI382" s="173"/>
      <c r="AJ382" s="173"/>
      <c r="AK382" s="173"/>
      <c r="AL382" s="173"/>
      <c r="AM382" s="173"/>
      <c r="AN382" s="173"/>
      <c r="AO382" s="173"/>
    </row>
    <row r="383" spans="1:41" ht="24" customHeight="1">
      <c r="A383" s="173"/>
      <c r="B383" s="669"/>
      <c r="C383" s="662"/>
      <c r="D383" s="663"/>
      <c r="E383" s="195"/>
      <c r="F383" s="196"/>
      <c r="G383" s="195"/>
      <c r="H383" s="196"/>
      <c r="I383" s="211"/>
      <c r="J383" s="195" t="s">
        <v>267</v>
      </c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  <c r="AA383" s="173"/>
      <c r="AB383" s="173"/>
      <c r="AC383" s="173"/>
      <c r="AD383" s="173"/>
      <c r="AE383" s="173"/>
      <c r="AF383" s="173"/>
      <c r="AG383" s="173"/>
      <c r="AH383" s="173"/>
      <c r="AI383" s="173"/>
      <c r="AJ383" s="173"/>
      <c r="AK383" s="173"/>
      <c r="AL383" s="173"/>
      <c r="AM383" s="173"/>
      <c r="AN383" s="173"/>
      <c r="AO383" s="173"/>
    </row>
    <row r="384" spans="1:41" ht="12" customHeight="1">
      <c r="A384" s="173"/>
      <c r="B384" s="670"/>
      <c r="C384" s="662"/>
      <c r="D384" s="663"/>
      <c r="E384" s="211"/>
      <c r="F384" s="196"/>
      <c r="G384" s="211"/>
      <c r="H384" s="196"/>
      <c r="I384" s="211"/>
      <c r="J384" s="203">
        <f>SUM(I380:I382)</f>
        <v>6012.50</v>
      </c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  <c r="AA384" s="173"/>
      <c r="AB384" s="173"/>
      <c r="AC384" s="173"/>
      <c r="AD384" s="173"/>
      <c r="AE384" s="173"/>
      <c r="AF384" s="173"/>
      <c r="AG384" s="173"/>
      <c r="AH384" s="173"/>
      <c r="AI384" s="173"/>
      <c r="AJ384" s="173"/>
      <c r="AK384" s="173"/>
      <c r="AL384" s="173"/>
      <c r="AM384" s="173"/>
      <c r="AN384" s="173"/>
      <c r="AO384" s="173"/>
    </row>
    <row r="385" spans="1:41" ht="12" customHeight="1">
      <c r="A385" s="173"/>
      <c r="B385" s="667" t="s">
        <v>281</v>
      </c>
      <c r="C385" s="662"/>
      <c r="D385" s="663"/>
      <c r="E385" s="205" t="s">
        <v>13</v>
      </c>
      <c r="F385" s="192" t="s">
        <v>14</v>
      </c>
      <c r="G385" s="216" t="s">
        <v>282</v>
      </c>
      <c r="H385" s="192" t="s">
        <v>283</v>
      </c>
      <c r="I385" s="205" t="s">
        <v>264</v>
      </c>
      <c r="J385" s="195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  <c r="AA385" s="173"/>
      <c r="AB385" s="173"/>
      <c r="AC385" s="173"/>
      <c r="AD385" s="173"/>
      <c r="AE385" s="173"/>
      <c r="AF385" s="173"/>
      <c r="AG385" s="173"/>
      <c r="AH385" s="173"/>
      <c r="AI385" s="173"/>
      <c r="AJ385" s="173"/>
      <c r="AK385" s="173"/>
      <c r="AL385" s="173"/>
      <c r="AM385" s="173"/>
      <c r="AN385" s="173"/>
      <c r="AO385" s="173"/>
    </row>
    <row r="386" spans="1:41" ht="12" customHeight="1">
      <c r="A386" s="173"/>
      <c r="B386" s="661"/>
      <c r="C386" s="662"/>
      <c r="D386" s="663"/>
      <c r="E386" s="205"/>
      <c r="F386" s="192"/>
      <c r="G386" s="216"/>
      <c r="H386" s="192"/>
      <c r="I386" s="205"/>
      <c r="J386" s="195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  <c r="AA386" s="173"/>
      <c r="AB386" s="173"/>
      <c r="AC386" s="173"/>
      <c r="AD386" s="173"/>
      <c r="AE386" s="173"/>
      <c r="AF386" s="173"/>
      <c r="AG386" s="173"/>
      <c r="AH386" s="173"/>
      <c r="AI386" s="173"/>
      <c r="AJ386" s="173"/>
      <c r="AK386" s="173"/>
      <c r="AL386" s="173"/>
      <c r="AM386" s="173"/>
      <c r="AN386" s="173"/>
      <c r="AO386" s="173"/>
    </row>
    <row r="387" spans="1:41" ht="12" customHeight="1">
      <c r="A387" s="173"/>
      <c r="B387" s="670"/>
      <c r="C387" s="662"/>
      <c r="D387" s="663"/>
      <c r="E387" s="195"/>
      <c r="F387" s="218"/>
      <c r="G387" s="195"/>
      <c r="H387" s="196"/>
      <c r="I387" s="211"/>
      <c r="J387" s="195" t="s">
        <v>267</v>
      </c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  <c r="AA387" s="173"/>
      <c r="AB387" s="173"/>
      <c r="AC387" s="173"/>
      <c r="AD387" s="173"/>
      <c r="AE387" s="173"/>
      <c r="AF387" s="173"/>
      <c r="AG387" s="173"/>
      <c r="AH387" s="173"/>
      <c r="AI387" s="173"/>
      <c r="AJ387" s="173"/>
      <c r="AK387" s="173"/>
      <c r="AL387" s="173"/>
      <c r="AM387" s="173"/>
      <c r="AN387" s="173"/>
      <c r="AO387" s="173"/>
    </row>
    <row r="388" spans="1:41" ht="12" customHeight="1">
      <c r="A388" s="173"/>
      <c r="B388" s="670"/>
      <c r="C388" s="662"/>
      <c r="D388" s="663"/>
      <c r="E388" s="195"/>
      <c r="F388" s="218"/>
      <c r="G388" s="195"/>
      <c r="H388" s="196"/>
      <c r="I388" s="211"/>
      <c r="J388" s="203">
        <f>SUM(J387)</f>
        <v>0</v>
      </c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  <c r="AA388" s="173"/>
      <c r="AB388" s="173"/>
      <c r="AC388" s="173"/>
      <c r="AD388" s="173"/>
      <c r="AE388" s="173"/>
      <c r="AF388" s="173"/>
      <c r="AG388" s="173"/>
      <c r="AH388" s="173"/>
      <c r="AI388" s="173"/>
      <c r="AJ388" s="173"/>
      <c r="AK388" s="173"/>
      <c r="AL388" s="173"/>
      <c r="AM388" s="173"/>
      <c r="AN388" s="173"/>
      <c r="AO388" s="173"/>
    </row>
    <row r="389" spans="1:41" ht="12" customHeight="1">
      <c r="A389" s="242"/>
      <c r="B389" s="661" t="s">
        <v>137</v>
      </c>
      <c r="C389" s="662"/>
      <c r="D389" s="662"/>
      <c r="E389" s="662"/>
      <c r="F389" s="662"/>
      <c r="G389" s="662"/>
      <c r="H389" s="662"/>
      <c r="I389" s="663"/>
      <c r="J389" s="219" t="e">
        <f>SUM(J369+J378+J384+J388)</f>
        <v>#VALUE!</v>
      </c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  <c r="W389" s="242"/>
      <c r="X389" s="242"/>
      <c r="Y389" s="242"/>
      <c r="Z389" s="242"/>
      <c r="AA389" s="242"/>
      <c r="AB389" s="242"/>
      <c r="AC389" s="242"/>
      <c r="AD389" s="242"/>
      <c r="AE389" s="242"/>
      <c r="AF389" s="242"/>
      <c r="AG389" s="242"/>
      <c r="AH389" s="242"/>
      <c r="AI389" s="242"/>
      <c r="AJ389" s="242"/>
      <c r="AK389" s="242"/>
      <c r="AL389" s="242"/>
      <c r="AM389" s="242"/>
      <c r="AN389" s="242"/>
      <c r="AO389" s="242"/>
    </row>
    <row r="390" spans="1:41" ht="12" customHeight="1">
      <c r="A390" s="242"/>
      <c r="B390" s="661" t="s">
        <v>284</v>
      </c>
      <c r="C390" s="662"/>
      <c r="D390" s="662"/>
      <c r="E390" s="662"/>
      <c r="F390" s="662"/>
      <c r="G390" s="662"/>
      <c r="H390" s="662"/>
      <c r="I390" s="663"/>
      <c r="J390" s="203" t="e">
        <f>J389</f>
        <v>#VALUE!</v>
      </c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  <c r="W390" s="242"/>
      <c r="X390" s="242"/>
      <c r="Y390" s="242"/>
      <c r="Z390" s="242"/>
      <c r="AA390" s="242"/>
      <c r="AB390" s="242"/>
      <c r="AC390" s="242"/>
      <c r="AD390" s="242"/>
      <c r="AE390" s="242"/>
      <c r="AF390" s="242"/>
      <c r="AG390" s="242"/>
      <c r="AH390" s="242"/>
      <c r="AI390" s="242"/>
      <c r="AJ390" s="242"/>
      <c r="AK390" s="242"/>
      <c r="AL390" s="242"/>
      <c r="AM390" s="242"/>
      <c r="AN390" s="242"/>
      <c r="AO390" s="242"/>
    </row>
    <row r="391" spans="1:41" ht="12" customHeight="1">
      <c r="A391" s="242"/>
      <c r="B391" s="247"/>
      <c r="C391" s="239"/>
      <c r="D391" s="238"/>
      <c r="E391" s="240"/>
      <c r="F391" s="238"/>
      <c r="G391" s="240"/>
      <c r="H391" s="239"/>
      <c r="I391" s="240"/>
      <c r="J391" s="248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  <c r="W391" s="242"/>
      <c r="X391" s="242"/>
      <c r="Y391" s="242"/>
      <c r="Z391" s="242"/>
      <c r="AA391" s="242"/>
      <c r="AB391" s="242"/>
      <c r="AC391" s="242"/>
      <c r="AD391" s="242"/>
      <c r="AE391" s="242"/>
      <c r="AF391" s="242"/>
      <c r="AG391" s="242"/>
      <c r="AH391" s="242"/>
      <c r="AI391" s="242"/>
      <c r="AJ391" s="242"/>
      <c r="AK391" s="242"/>
      <c r="AL391" s="242"/>
      <c r="AM391" s="242"/>
      <c r="AN391" s="242"/>
      <c r="AO391" s="242"/>
    </row>
    <row r="392" spans="1:41" ht="12" customHeight="1">
      <c r="A392" s="173"/>
      <c r="B392" s="696"/>
      <c r="C392" s="665"/>
      <c r="D392" s="682"/>
      <c r="E392" s="178"/>
      <c r="F392" s="177"/>
      <c r="G392" s="178"/>
      <c r="H392" s="179"/>
      <c r="I392" s="178"/>
      <c r="J392" s="180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  <c r="AB392" s="173"/>
      <c r="AC392" s="173"/>
      <c r="AD392" s="173"/>
      <c r="AE392" s="173"/>
      <c r="AF392" s="173"/>
      <c r="AG392" s="173"/>
      <c r="AH392" s="173"/>
      <c r="AI392" s="173"/>
      <c r="AJ392" s="173"/>
      <c r="AK392" s="173"/>
      <c r="AL392" s="173"/>
      <c r="AM392" s="173"/>
      <c r="AN392" s="173"/>
      <c r="AO392" s="173"/>
    </row>
    <row r="393" spans="1:41" ht="12" customHeight="1">
      <c r="A393" s="173"/>
      <c r="B393" s="697" t="s">
        <v>257</v>
      </c>
      <c r="C393" s="676"/>
      <c r="D393" s="690" t="e">
        <f>+$D$8</f>
        <v>#REF!</v>
      </c>
      <c r="E393" s="672"/>
      <c r="F393" s="672"/>
      <c r="G393" s="672"/>
      <c r="H393" s="672"/>
      <c r="I393" s="672"/>
      <c r="J393" s="6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  <c r="AA393" s="173"/>
      <c r="AB393" s="173"/>
      <c r="AC393" s="173"/>
      <c r="AD393" s="173"/>
      <c r="AE393" s="173"/>
      <c r="AF393" s="173"/>
      <c r="AG393" s="173"/>
      <c r="AH393" s="173"/>
      <c r="AI393" s="173"/>
      <c r="AJ393" s="173"/>
      <c r="AK393" s="173"/>
      <c r="AL393" s="173"/>
      <c r="AM393" s="173"/>
      <c r="AN393" s="173"/>
      <c r="AO393" s="173"/>
    </row>
    <row r="394" spans="1:41" ht="22.5" customHeight="1">
      <c r="A394" s="173"/>
      <c r="B394" s="181"/>
      <c r="C394" s="182"/>
      <c r="D394" s="674"/>
      <c r="E394" s="637"/>
      <c r="F394" s="637"/>
      <c r="G394" s="637"/>
      <c r="H394" s="637"/>
      <c r="I394" s="637"/>
      <c r="J394" s="638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  <c r="AA394" s="173"/>
      <c r="AB394" s="173"/>
      <c r="AC394" s="173"/>
      <c r="AD394" s="173"/>
      <c r="AE394" s="173"/>
      <c r="AF394" s="173"/>
      <c r="AG394" s="173"/>
      <c r="AH394" s="173"/>
      <c r="AI394" s="173"/>
      <c r="AJ394" s="173"/>
      <c r="AK394" s="173"/>
      <c r="AL394" s="173"/>
      <c r="AM394" s="173"/>
      <c r="AN394" s="173"/>
      <c r="AO394" s="173"/>
    </row>
    <row r="395" spans="1:41" ht="12" customHeight="1">
      <c r="A395" s="173"/>
      <c r="B395" s="181"/>
      <c r="C395" s="182"/>
      <c r="D395" s="183"/>
      <c r="E395" s="184"/>
      <c r="F395" s="183"/>
      <c r="G395" s="184"/>
      <c r="H395" s="183"/>
      <c r="I395" s="184"/>
      <c r="J395" s="185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  <c r="AA395" s="173"/>
      <c r="AB395" s="173"/>
      <c r="AC395" s="173"/>
      <c r="AD395" s="173"/>
      <c r="AE395" s="173"/>
      <c r="AF395" s="173"/>
      <c r="AG395" s="173"/>
      <c r="AH395" s="173"/>
      <c r="AI395" s="173"/>
      <c r="AJ395" s="173"/>
      <c r="AK395" s="173"/>
      <c r="AL395" s="173"/>
      <c r="AM395" s="173"/>
      <c r="AN395" s="173"/>
      <c r="AO395" s="173"/>
    </row>
    <row r="396" spans="1:41" ht="11.25" customHeight="1">
      <c r="A396" s="173"/>
      <c r="B396" s="186" t="s">
        <v>258</v>
      </c>
      <c r="C396" s="227">
        <v>3</v>
      </c>
      <c r="D396" s="675" t="s">
        <v>312</v>
      </c>
      <c r="E396" s="640"/>
      <c r="F396" s="640"/>
      <c r="G396" s="640"/>
      <c r="H396" s="676"/>
      <c r="I396" s="677" t="s">
        <v>259</v>
      </c>
      <c r="J396" s="641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  <c r="AA396" s="173"/>
      <c r="AB396" s="173"/>
      <c r="AC396" s="173"/>
      <c r="AD396" s="173"/>
      <c r="AE396" s="173"/>
      <c r="AF396" s="173"/>
      <c r="AG396" s="173"/>
      <c r="AH396" s="173"/>
      <c r="AI396" s="173"/>
      <c r="AJ396" s="173"/>
      <c r="AK396" s="173"/>
      <c r="AL396" s="173"/>
      <c r="AM396" s="173"/>
      <c r="AN396" s="173"/>
      <c r="AO396" s="173"/>
    </row>
    <row r="397" spans="1:41" ht="12" customHeight="1">
      <c r="A397" s="173"/>
      <c r="B397" s="188" t="s">
        <v>260</v>
      </c>
      <c r="C397" s="189" t="e">
        <f>+'BLOQUE PRINCIPAL'!#REF!</f>
        <v>#REF!</v>
      </c>
      <c r="D397" s="678" t="e">
        <f>+'BLOQUE PRINCIPAL'!#REF!</f>
        <v>#REF!</v>
      </c>
      <c r="E397" s="679"/>
      <c r="F397" s="679"/>
      <c r="G397" s="679"/>
      <c r="H397" s="680"/>
      <c r="I397" s="190" t="s">
        <v>196</v>
      </c>
      <c r="J397" s="191" t="e">
        <f>+'BLOQUE PRINCIPAL'!#REF!</f>
        <v>#REF!</v>
      </c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  <c r="AA397" s="173"/>
      <c r="AB397" s="173"/>
      <c r="AC397" s="173"/>
      <c r="AD397" s="173"/>
      <c r="AE397" s="173"/>
      <c r="AF397" s="173"/>
      <c r="AG397" s="173"/>
      <c r="AH397" s="173"/>
      <c r="AI397" s="173"/>
      <c r="AJ397" s="173"/>
      <c r="AK397" s="173"/>
      <c r="AL397" s="173"/>
      <c r="AM397" s="173"/>
      <c r="AN397" s="173"/>
      <c r="AO397" s="173"/>
    </row>
    <row r="398" spans="1:41" ht="12" customHeight="1">
      <c r="A398" s="173"/>
      <c r="B398" s="667" t="s">
        <v>261</v>
      </c>
      <c r="C398" s="662"/>
      <c r="D398" s="662"/>
      <c r="E398" s="663"/>
      <c r="F398" s="194" t="s">
        <v>13</v>
      </c>
      <c r="G398" s="193" t="s">
        <v>262</v>
      </c>
      <c r="H398" s="194" t="s">
        <v>263</v>
      </c>
      <c r="I398" s="193" t="s">
        <v>264</v>
      </c>
      <c r="J398" s="197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  <c r="AA398" s="173"/>
      <c r="AB398" s="173"/>
      <c r="AC398" s="173"/>
      <c r="AD398" s="173"/>
      <c r="AE398" s="173"/>
      <c r="AF398" s="173"/>
      <c r="AG398" s="173"/>
      <c r="AH398" s="173"/>
      <c r="AI398" s="173"/>
      <c r="AJ398" s="173"/>
      <c r="AK398" s="173"/>
      <c r="AL398" s="173"/>
      <c r="AM398" s="173"/>
      <c r="AN398" s="173"/>
      <c r="AO398" s="173"/>
    </row>
    <row r="399" spans="1:41" ht="12" customHeight="1">
      <c r="A399" s="173"/>
      <c r="B399" s="669" t="s">
        <v>265</v>
      </c>
      <c r="C399" s="662"/>
      <c r="D399" s="662"/>
      <c r="E399" s="663"/>
      <c r="F399" s="196" t="s">
        <v>266</v>
      </c>
      <c r="G399" s="280">
        <f>SUM(J417*0.05)</f>
        <v>66.805555555555557</v>
      </c>
      <c r="H399" s="196"/>
      <c r="I399" s="228">
        <f>G399</f>
        <v>66.805555555555557</v>
      </c>
      <c r="J399" s="197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  <c r="AA399" s="173"/>
      <c r="AB399" s="173"/>
      <c r="AC399" s="173"/>
      <c r="AD399" s="173"/>
      <c r="AE399" s="173"/>
      <c r="AF399" s="173"/>
      <c r="AG399" s="173"/>
      <c r="AH399" s="173"/>
      <c r="AI399" s="173"/>
      <c r="AJ399" s="173"/>
      <c r="AK399" s="173"/>
      <c r="AL399" s="173"/>
      <c r="AM399" s="173"/>
      <c r="AN399" s="173"/>
      <c r="AO399" s="173"/>
    </row>
    <row r="400" spans="1:41" ht="12" customHeight="1">
      <c r="A400" s="173"/>
      <c r="B400" s="669"/>
      <c r="C400" s="662"/>
      <c r="D400" s="662"/>
      <c r="E400" s="663"/>
      <c r="F400" s="198"/>
      <c r="G400" s="195"/>
      <c r="H400" s="196"/>
      <c r="I400" s="228"/>
      <c r="J400" s="206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  <c r="AA400" s="173"/>
      <c r="AB400" s="173"/>
      <c r="AC400" s="173"/>
      <c r="AD400" s="173"/>
      <c r="AE400" s="173"/>
      <c r="AF400" s="173"/>
      <c r="AG400" s="173"/>
      <c r="AH400" s="173"/>
      <c r="AI400" s="173"/>
      <c r="AJ400" s="173"/>
      <c r="AK400" s="173"/>
      <c r="AL400" s="173"/>
      <c r="AM400" s="173"/>
      <c r="AN400" s="173"/>
      <c r="AO400" s="173"/>
    </row>
    <row r="401" spans="1:41" ht="12" customHeight="1">
      <c r="A401" s="173"/>
      <c r="B401" s="669"/>
      <c r="C401" s="662"/>
      <c r="D401" s="662"/>
      <c r="E401" s="663"/>
      <c r="F401" s="198"/>
      <c r="G401" s="195"/>
      <c r="H401" s="196"/>
      <c r="I401" s="228"/>
      <c r="J401" s="199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  <c r="AA401" s="173"/>
      <c r="AB401" s="173"/>
      <c r="AC401" s="173"/>
      <c r="AD401" s="173"/>
      <c r="AE401" s="173"/>
      <c r="AF401" s="173"/>
      <c r="AG401" s="173"/>
      <c r="AH401" s="173"/>
      <c r="AI401" s="173"/>
      <c r="AJ401" s="173"/>
      <c r="AK401" s="173"/>
      <c r="AL401" s="173"/>
      <c r="AM401" s="173"/>
      <c r="AN401" s="173"/>
      <c r="AO401" s="173"/>
    </row>
    <row r="402" spans="1:41" ht="12" customHeight="1">
      <c r="A402" s="173"/>
      <c r="B402" s="669"/>
      <c r="C402" s="662"/>
      <c r="D402" s="662"/>
      <c r="E402" s="663"/>
      <c r="F402" s="196"/>
      <c r="G402" s="195"/>
      <c r="H402" s="196"/>
      <c r="I402" s="195"/>
      <c r="J402" s="199" t="s">
        <v>267</v>
      </c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  <c r="AA402" s="173"/>
      <c r="AB402" s="173"/>
      <c r="AC402" s="173"/>
      <c r="AD402" s="173"/>
      <c r="AE402" s="173"/>
      <c r="AF402" s="173"/>
      <c r="AG402" s="173"/>
      <c r="AH402" s="173"/>
      <c r="AI402" s="173"/>
      <c r="AJ402" s="173"/>
      <c r="AK402" s="173"/>
      <c r="AL402" s="173"/>
      <c r="AM402" s="173"/>
      <c r="AN402" s="173"/>
      <c r="AO402" s="173"/>
    </row>
    <row r="403" spans="1:41" ht="12" customHeight="1">
      <c r="A403" s="173"/>
      <c r="B403" s="669"/>
      <c r="C403" s="662"/>
      <c r="D403" s="662"/>
      <c r="E403" s="663"/>
      <c r="F403" s="196"/>
      <c r="G403" s="195"/>
      <c r="H403" s="196"/>
      <c r="I403" s="195"/>
      <c r="J403" s="203">
        <f>SUM(I399:I402)</f>
        <v>66.805555555555557</v>
      </c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  <c r="AA403" s="173"/>
      <c r="AB403" s="173"/>
      <c r="AC403" s="173"/>
      <c r="AD403" s="173"/>
      <c r="AE403" s="173"/>
      <c r="AF403" s="173"/>
      <c r="AG403" s="173"/>
      <c r="AH403" s="173"/>
      <c r="AI403" s="173"/>
      <c r="AJ403" s="173"/>
      <c r="AK403" s="173"/>
      <c r="AL403" s="173"/>
      <c r="AM403" s="173"/>
      <c r="AN403" s="173"/>
      <c r="AO403" s="173"/>
    </row>
    <row r="404" spans="1:41" ht="12" customHeight="1">
      <c r="A404" s="173"/>
      <c r="B404" s="667" t="s">
        <v>268</v>
      </c>
      <c r="C404" s="662"/>
      <c r="D404" s="662"/>
      <c r="E404" s="663"/>
      <c r="F404" s="194" t="s">
        <v>13</v>
      </c>
      <c r="G404" s="193" t="s">
        <v>269</v>
      </c>
      <c r="H404" s="194" t="s">
        <v>209</v>
      </c>
      <c r="I404" s="193" t="s">
        <v>264</v>
      </c>
      <c r="J404" s="195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  <c r="AA404" s="173"/>
      <c r="AB404" s="173"/>
      <c r="AC404" s="173"/>
      <c r="AD404" s="173"/>
      <c r="AE404" s="173"/>
      <c r="AF404" s="173"/>
      <c r="AG404" s="173"/>
      <c r="AH404" s="173"/>
      <c r="AI404" s="173"/>
      <c r="AJ404" s="173"/>
      <c r="AK404" s="173"/>
      <c r="AL404" s="173"/>
      <c r="AM404" s="173"/>
      <c r="AN404" s="173"/>
      <c r="AO404" s="173"/>
    </row>
    <row r="405" spans="1:41" ht="12" customHeight="1">
      <c r="A405" s="173"/>
      <c r="B405" s="693"/>
      <c r="C405" s="662"/>
      <c r="D405" s="662"/>
      <c r="E405" s="663"/>
      <c r="F405" s="198"/>
      <c r="G405" s="195"/>
      <c r="H405" s="196"/>
      <c r="I405" s="211">
        <f t="shared" si="26" ref="I405:I406">SUM(G405*H405)</f>
        <v>0</v>
      </c>
      <c r="J405" s="197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  <c r="AA405" s="173"/>
      <c r="AB405" s="173"/>
      <c r="AC405" s="173"/>
      <c r="AD405" s="173"/>
      <c r="AE405" s="173"/>
      <c r="AF405" s="173"/>
      <c r="AG405" s="173"/>
      <c r="AH405" s="173"/>
      <c r="AI405" s="173"/>
      <c r="AJ405" s="173"/>
      <c r="AK405" s="173"/>
      <c r="AL405" s="173"/>
      <c r="AM405" s="173"/>
      <c r="AN405" s="173"/>
      <c r="AO405" s="173"/>
    </row>
    <row r="406" spans="1:41" ht="12" customHeight="1">
      <c r="A406" s="173"/>
      <c r="B406" s="669" t="s">
        <v>313</v>
      </c>
      <c r="C406" s="662"/>
      <c r="D406" s="662"/>
      <c r="E406" s="663"/>
      <c r="F406" s="198" t="s">
        <v>21</v>
      </c>
      <c r="G406" s="195" t="e">
        <f>MATERIALES!#REF!</f>
        <v>#REF!</v>
      </c>
      <c r="H406" s="196">
        <v>0.17</v>
      </c>
      <c r="I406" s="211" t="e">
        <f t="shared" si="26"/>
        <v>#REF!</v>
      </c>
      <c r="J406" s="206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  <c r="AA406" s="173"/>
      <c r="AB406" s="173"/>
      <c r="AC406" s="173"/>
      <c r="AD406" s="173"/>
      <c r="AE406" s="173"/>
      <c r="AF406" s="173"/>
      <c r="AG406" s="173"/>
      <c r="AH406" s="173"/>
      <c r="AI406" s="173"/>
      <c r="AJ406" s="173"/>
      <c r="AK406" s="173"/>
      <c r="AL406" s="173"/>
      <c r="AM406" s="173"/>
      <c r="AN406" s="173"/>
      <c r="AO406" s="173"/>
    </row>
    <row r="407" spans="1:41" ht="12" customHeight="1">
      <c r="A407" s="173"/>
      <c r="B407" s="669" t="s">
        <v>310</v>
      </c>
      <c r="C407" s="662"/>
      <c r="D407" s="662"/>
      <c r="E407" s="663"/>
      <c r="F407" s="198" t="s">
        <v>21</v>
      </c>
      <c r="G407" s="277" t="e">
        <f>MATERIALES!#REF!</f>
        <v>#REF!</v>
      </c>
      <c r="H407" s="209">
        <v>0.01</v>
      </c>
      <c r="I407" s="211" t="e">
        <f t="shared" si="27" ref="I407:I408">+G407*H407</f>
        <v>#REF!</v>
      </c>
      <c r="J407" s="206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  <c r="AA407" s="173"/>
      <c r="AB407" s="173"/>
      <c r="AC407" s="173"/>
      <c r="AD407" s="173"/>
      <c r="AE407" s="173"/>
      <c r="AF407" s="173"/>
      <c r="AG407" s="173"/>
      <c r="AH407" s="173"/>
      <c r="AI407" s="173"/>
      <c r="AJ407" s="173"/>
      <c r="AK407" s="173"/>
      <c r="AL407" s="173"/>
      <c r="AM407" s="173"/>
      <c r="AN407" s="173"/>
      <c r="AO407" s="173"/>
    </row>
    <row r="408" spans="1:41" ht="12" customHeight="1">
      <c r="A408" s="173"/>
      <c r="B408" s="669" t="s">
        <v>311</v>
      </c>
      <c r="C408" s="662"/>
      <c r="D408" s="662"/>
      <c r="E408" s="663"/>
      <c r="F408" s="198" t="s">
        <v>21</v>
      </c>
      <c r="G408" s="277" t="e">
        <f>MATERIALES!#REF!</f>
        <v>#REF!</v>
      </c>
      <c r="H408" s="209">
        <v>0.01</v>
      </c>
      <c r="I408" s="211" t="e">
        <f t="shared" si="27"/>
        <v>#REF!</v>
      </c>
      <c r="J408" s="206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  <c r="AA408" s="173"/>
      <c r="AB408" s="173"/>
      <c r="AC408" s="173"/>
      <c r="AD408" s="173"/>
      <c r="AE408" s="173"/>
      <c r="AF408" s="173"/>
      <c r="AG408" s="173"/>
      <c r="AH408" s="173"/>
      <c r="AI408" s="173"/>
      <c r="AJ408" s="173"/>
      <c r="AK408" s="173"/>
      <c r="AL408" s="173"/>
      <c r="AM408" s="173"/>
      <c r="AN408" s="173"/>
      <c r="AO408" s="173"/>
    </row>
    <row r="409" spans="1:41" ht="12" customHeight="1">
      <c r="A409" s="173"/>
      <c r="B409" s="669"/>
      <c r="C409" s="662"/>
      <c r="D409" s="662"/>
      <c r="E409" s="663"/>
      <c r="F409" s="207"/>
      <c r="G409" s="211"/>
      <c r="H409" s="209"/>
      <c r="I409" s="211"/>
      <c r="J409" s="206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  <c r="AA409" s="173"/>
      <c r="AB409" s="173"/>
      <c r="AC409" s="173"/>
      <c r="AD409" s="173"/>
      <c r="AE409" s="173"/>
      <c r="AF409" s="173"/>
      <c r="AG409" s="173"/>
      <c r="AH409" s="173"/>
      <c r="AI409" s="173"/>
      <c r="AJ409" s="173"/>
      <c r="AK409" s="173"/>
      <c r="AL409" s="173"/>
      <c r="AM409" s="173"/>
      <c r="AN409" s="173"/>
      <c r="AO409" s="173"/>
    </row>
    <row r="410" spans="1:41" ht="12" customHeight="1">
      <c r="A410" s="173"/>
      <c r="B410" s="669"/>
      <c r="C410" s="662"/>
      <c r="D410" s="662"/>
      <c r="E410" s="663"/>
      <c r="F410" s="278"/>
      <c r="G410" s="277"/>
      <c r="H410" s="279"/>
      <c r="I410" s="277"/>
      <c r="J410" s="277" t="s">
        <v>267</v>
      </c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173"/>
      <c r="AN410" s="173"/>
      <c r="AO410" s="173"/>
    </row>
    <row r="411" spans="1:41" ht="12" customHeight="1">
      <c r="A411" s="173"/>
      <c r="B411" s="664"/>
      <c r="C411" s="665"/>
      <c r="D411" s="665"/>
      <c r="E411" s="666"/>
      <c r="F411" s="212"/>
      <c r="G411" s="213"/>
      <c r="H411" s="214"/>
      <c r="I411" s="213"/>
      <c r="J411" s="215" t="e">
        <f>SUM(I405:I410)</f>
        <v>#REF!</v>
      </c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  <c r="AA411" s="173"/>
      <c r="AB411" s="173"/>
      <c r="AC411" s="173"/>
      <c r="AD411" s="173"/>
      <c r="AE411" s="173"/>
      <c r="AF411" s="173"/>
      <c r="AG411" s="173"/>
      <c r="AH411" s="173"/>
      <c r="AI411" s="173"/>
      <c r="AJ411" s="173"/>
      <c r="AK411" s="173"/>
      <c r="AL411" s="173"/>
      <c r="AM411" s="173"/>
      <c r="AN411" s="173"/>
      <c r="AO411" s="173"/>
    </row>
    <row r="412" spans="1:41" ht="12" customHeight="1">
      <c r="A412" s="173"/>
      <c r="B412" s="667" t="s">
        <v>273</v>
      </c>
      <c r="C412" s="668"/>
      <c r="D412" s="194" t="s">
        <v>14</v>
      </c>
      <c r="E412" s="205" t="s">
        <v>274</v>
      </c>
      <c r="F412" s="192" t="s">
        <v>275</v>
      </c>
      <c r="G412" s="205" t="s">
        <v>276</v>
      </c>
      <c r="H412" s="192" t="s">
        <v>277</v>
      </c>
      <c r="I412" s="205" t="s">
        <v>278</v>
      </c>
      <c r="J412" s="195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  <c r="AA412" s="173"/>
      <c r="AB412" s="173"/>
      <c r="AC412" s="173"/>
      <c r="AD412" s="173"/>
      <c r="AE412" s="173"/>
      <c r="AF412" s="173"/>
      <c r="AG412" s="173"/>
      <c r="AH412" s="173"/>
      <c r="AI412" s="173"/>
      <c r="AJ412" s="173"/>
      <c r="AK412" s="173"/>
      <c r="AL412" s="173"/>
      <c r="AM412" s="173"/>
      <c r="AN412" s="173"/>
      <c r="AO412" s="173"/>
    </row>
    <row r="413" spans="1:41" ht="12" customHeight="1">
      <c r="A413" s="173"/>
      <c r="B413" s="669" t="s">
        <v>279</v>
      </c>
      <c r="C413" s="668"/>
      <c r="D413" s="196">
        <v>1</v>
      </c>
      <c r="E413" s="195">
        <f>90000*D413</f>
        <v>90000</v>
      </c>
      <c r="F413" s="196">
        <v>85</v>
      </c>
      <c r="G413" s="195">
        <f t="shared" si="28" ref="G413:G414">SUM(E413*(1+F413/100))</f>
        <v>166500</v>
      </c>
      <c r="H413" s="276">
        <v>180</v>
      </c>
      <c r="I413" s="211">
        <f t="shared" si="29" ref="I413:I414">SUM(G413/H413)</f>
        <v>925</v>
      </c>
      <c r="J413" s="206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  <c r="AA413" s="173"/>
      <c r="AB413" s="173"/>
      <c r="AC413" s="173"/>
      <c r="AD413" s="173"/>
      <c r="AE413" s="173"/>
      <c r="AF413" s="173"/>
      <c r="AG413" s="173"/>
      <c r="AH413" s="173"/>
      <c r="AI413" s="173"/>
      <c r="AJ413" s="173"/>
      <c r="AK413" s="173"/>
      <c r="AL413" s="173"/>
      <c r="AM413" s="173"/>
      <c r="AN413" s="173"/>
      <c r="AO413" s="173"/>
    </row>
    <row r="414" spans="1:41" ht="12" customHeight="1">
      <c r="A414" s="173"/>
      <c r="B414" s="669" t="s">
        <v>280</v>
      </c>
      <c r="C414" s="663"/>
      <c r="D414" s="196">
        <v>1</v>
      </c>
      <c r="E414" s="195">
        <f>40000*D414</f>
        <v>40000</v>
      </c>
      <c r="F414" s="196">
        <f>F413</f>
        <v>85</v>
      </c>
      <c r="G414" s="195">
        <f t="shared" si="28"/>
        <v>74000</v>
      </c>
      <c r="H414" s="276">
        <f>H413</f>
        <v>180</v>
      </c>
      <c r="I414" s="211">
        <f t="shared" si="29"/>
        <v>411.11111111111109</v>
      </c>
      <c r="J414" s="206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  <c r="AA414" s="173"/>
      <c r="AB414" s="173"/>
      <c r="AC414" s="173"/>
      <c r="AD414" s="173"/>
      <c r="AE414" s="173"/>
      <c r="AF414" s="173"/>
      <c r="AG414" s="173"/>
      <c r="AH414" s="173"/>
      <c r="AI414" s="173"/>
      <c r="AJ414" s="173"/>
      <c r="AK414" s="173"/>
      <c r="AL414" s="173"/>
      <c r="AM414" s="173"/>
      <c r="AN414" s="173"/>
      <c r="AO414" s="173"/>
    </row>
    <row r="415" spans="1:41" ht="24" customHeight="1">
      <c r="A415" s="173"/>
      <c r="B415" s="669"/>
      <c r="C415" s="668"/>
      <c r="D415" s="196"/>
      <c r="E415" s="195"/>
      <c r="F415" s="196"/>
      <c r="G415" s="195"/>
      <c r="H415" s="196"/>
      <c r="I415" s="211"/>
      <c r="J415" s="206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  <c r="AA415" s="173"/>
      <c r="AB415" s="173"/>
      <c r="AC415" s="173"/>
      <c r="AD415" s="173"/>
      <c r="AE415" s="173"/>
      <c r="AF415" s="173"/>
      <c r="AG415" s="173"/>
      <c r="AH415" s="173"/>
      <c r="AI415" s="173"/>
      <c r="AJ415" s="173"/>
      <c r="AK415" s="173"/>
      <c r="AL415" s="173"/>
      <c r="AM415" s="173"/>
      <c r="AN415" s="173"/>
      <c r="AO415" s="173"/>
    </row>
    <row r="416" spans="1:41" ht="12" customHeight="1">
      <c r="A416" s="173"/>
      <c r="B416" s="669"/>
      <c r="C416" s="662"/>
      <c r="D416" s="663"/>
      <c r="E416" s="195"/>
      <c r="F416" s="196"/>
      <c r="G416" s="195"/>
      <c r="H416" s="196"/>
      <c r="I416" s="211"/>
      <c r="J416" s="195" t="s">
        <v>267</v>
      </c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  <c r="AA416" s="173"/>
      <c r="AB416" s="173"/>
      <c r="AC416" s="173"/>
      <c r="AD416" s="173"/>
      <c r="AE416" s="173"/>
      <c r="AF416" s="173"/>
      <c r="AG416" s="173"/>
      <c r="AH416" s="173"/>
      <c r="AI416" s="173"/>
      <c r="AJ416" s="173"/>
      <c r="AK416" s="173"/>
      <c r="AL416" s="173"/>
      <c r="AM416" s="173"/>
      <c r="AN416" s="173"/>
      <c r="AO416" s="173"/>
    </row>
    <row r="417" spans="1:41" ht="24" customHeight="1">
      <c r="A417" s="173"/>
      <c r="B417" s="670"/>
      <c r="C417" s="662"/>
      <c r="D417" s="663"/>
      <c r="E417" s="211"/>
      <c r="F417" s="196"/>
      <c r="G417" s="211"/>
      <c r="H417" s="196"/>
      <c r="I417" s="211"/>
      <c r="J417" s="203">
        <f>SUM(I413:I415)</f>
        <v>1336.1111111111111</v>
      </c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  <c r="AA417" s="173"/>
      <c r="AB417" s="173"/>
      <c r="AC417" s="173"/>
      <c r="AD417" s="173"/>
      <c r="AE417" s="173"/>
      <c r="AF417" s="173"/>
      <c r="AG417" s="173"/>
      <c r="AH417" s="173"/>
      <c r="AI417" s="173"/>
      <c r="AJ417" s="173"/>
      <c r="AK417" s="173"/>
      <c r="AL417" s="173"/>
      <c r="AM417" s="173"/>
      <c r="AN417" s="173"/>
      <c r="AO417" s="173"/>
    </row>
    <row r="418" spans="1:41" ht="12" customHeight="1">
      <c r="A418" s="173"/>
      <c r="B418" s="667" t="s">
        <v>281</v>
      </c>
      <c r="C418" s="662"/>
      <c r="D418" s="663"/>
      <c r="E418" s="205" t="s">
        <v>13</v>
      </c>
      <c r="F418" s="192" t="s">
        <v>14</v>
      </c>
      <c r="G418" s="216" t="s">
        <v>282</v>
      </c>
      <c r="H418" s="192" t="s">
        <v>283</v>
      </c>
      <c r="I418" s="205" t="s">
        <v>264</v>
      </c>
      <c r="J418" s="195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  <c r="AA418" s="173"/>
      <c r="AB418" s="173"/>
      <c r="AC418" s="173"/>
      <c r="AD418" s="173"/>
      <c r="AE418" s="173"/>
      <c r="AF418" s="173"/>
      <c r="AG418" s="173"/>
      <c r="AH418" s="173"/>
      <c r="AI418" s="173"/>
      <c r="AJ418" s="173"/>
      <c r="AK418" s="173"/>
      <c r="AL418" s="173"/>
      <c r="AM418" s="173"/>
      <c r="AN418" s="173"/>
      <c r="AO418" s="173"/>
    </row>
    <row r="419" spans="1:41" ht="12" customHeight="1">
      <c r="A419" s="173"/>
      <c r="B419" s="661"/>
      <c r="C419" s="662"/>
      <c r="D419" s="663"/>
      <c r="E419" s="205"/>
      <c r="F419" s="192"/>
      <c r="G419" s="216"/>
      <c r="H419" s="192"/>
      <c r="I419" s="205"/>
      <c r="J419" s="195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  <c r="AA419" s="173"/>
      <c r="AB419" s="173"/>
      <c r="AC419" s="173"/>
      <c r="AD419" s="173"/>
      <c r="AE419" s="173"/>
      <c r="AF419" s="173"/>
      <c r="AG419" s="173"/>
      <c r="AH419" s="173"/>
      <c r="AI419" s="173"/>
      <c r="AJ419" s="173"/>
      <c r="AK419" s="173"/>
      <c r="AL419" s="173"/>
      <c r="AM419" s="173"/>
      <c r="AN419" s="173"/>
      <c r="AO419" s="173"/>
    </row>
    <row r="420" spans="1:41" ht="12" customHeight="1">
      <c r="A420" s="173"/>
      <c r="B420" s="670"/>
      <c r="C420" s="662"/>
      <c r="D420" s="663"/>
      <c r="E420" s="195"/>
      <c r="F420" s="218"/>
      <c r="G420" s="195"/>
      <c r="H420" s="196"/>
      <c r="I420" s="211"/>
      <c r="J420" s="195" t="s">
        <v>267</v>
      </c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  <c r="AA420" s="173"/>
      <c r="AB420" s="173"/>
      <c r="AC420" s="173"/>
      <c r="AD420" s="173"/>
      <c r="AE420" s="173"/>
      <c r="AF420" s="173"/>
      <c r="AG420" s="173"/>
      <c r="AH420" s="173"/>
      <c r="AI420" s="173"/>
      <c r="AJ420" s="173"/>
      <c r="AK420" s="173"/>
      <c r="AL420" s="173"/>
      <c r="AM420" s="173"/>
      <c r="AN420" s="173"/>
      <c r="AO420" s="173"/>
    </row>
    <row r="421" spans="1:41" ht="12" customHeight="1">
      <c r="A421" s="173"/>
      <c r="B421" s="670"/>
      <c r="C421" s="662"/>
      <c r="D421" s="663"/>
      <c r="E421" s="195"/>
      <c r="F421" s="218"/>
      <c r="G421" s="195"/>
      <c r="H421" s="196"/>
      <c r="I421" s="211"/>
      <c r="J421" s="203">
        <f>SUM(J420)</f>
        <v>0</v>
      </c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  <c r="AG421" s="173"/>
      <c r="AH421" s="173"/>
      <c r="AI421" s="173"/>
      <c r="AJ421" s="173"/>
      <c r="AK421" s="173"/>
      <c r="AL421" s="173"/>
      <c r="AM421" s="173"/>
      <c r="AN421" s="173"/>
      <c r="AO421" s="173"/>
    </row>
    <row r="422" spans="1:41" ht="12" customHeight="1">
      <c r="A422" s="173"/>
      <c r="B422" s="661" t="s">
        <v>137</v>
      </c>
      <c r="C422" s="662"/>
      <c r="D422" s="662"/>
      <c r="E422" s="662"/>
      <c r="F422" s="662"/>
      <c r="G422" s="662"/>
      <c r="H422" s="662"/>
      <c r="I422" s="663"/>
      <c r="J422" s="219" t="e">
        <f>SUM(J403+J411+J417+J421)</f>
        <v>#REF!</v>
      </c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  <c r="AB422" s="173"/>
      <c r="AC422" s="173"/>
      <c r="AD422" s="173"/>
      <c r="AE422" s="173"/>
      <c r="AF422" s="173"/>
      <c r="AG422" s="173"/>
      <c r="AH422" s="173"/>
      <c r="AI422" s="173"/>
      <c r="AJ422" s="173"/>
      <c r="AK422" s="173"/>
      <c r="AL422" s="173"/>
      <c r="AM422" s="173"/>
      <c r="AN422" s="173"/>
      <c r="AO422" s="173"/>
    </row>
    <row r="423" spans="1:41" ht="12" customHeight="1">
      <c r="A423" s="242"/>
      <c r="B423" s="661" t="s">
        <v>284</v>
      </c>
      <c r="C423" s="662"/>
      <c r="D423" s="662"/>
      <c r="E423" s="662"/>
      <c r="F423" s="662"/>
      <c r="G423" s="662"/>
      <c r="H423" s="662"/>
      <c r="I423" s="663"/>
      <c r="J423" s="203" t="e">
        <f>J422</f>
        <v>#REF!</v>
      </c>
      <c r="K423" s="242"/>
      <c r="L423" s="242"/>
      <c r="M423" s="242"/>
      <c r="N423" s="242"/>
      <c r="O423" s="242"/>
      <c r="P423" s="242"/>
      <c r="Q423" s="242"/>
      <c r="R423" s="242"/>
      <c r="S423" s="242"/>
      <c r="T423" s="242"/>
      <c r="U423" s="242"/>
      <c r="V423" s="242"/>
      <c r="W423" s="242"/>
      <c r="X423" s="242"/>
      <c r="Y423" s="242"/>
      <c r="Z423" s="242"/>
      <c r="AA423" s="242"/>
      <c r="AB423" s="242"/>
      <c r="AC423" s="242"/>
      <c r="AD423" s="242"/>
      <c r="AE423" s="242"/>
      <c r="AF423" s="242"/>
      <c r="AG423" s="242"/>
      <c r="AH423" s="242"/>
      <c r="AI423" s="242"/>
      <c r="AJ423" s="242"/>
      <c r="AK423" s="242"/>
      <c r="AL423" s="242"/>
      <c r="AM423" s="242"/>
      <c r="AN423" s="242"/>
      <c r="AO423" s="242"/>
    </row>
    <row r="424" spans="1:41" ht="12" customHeight="1">
      <c r="A424" s="242"/>
      <c r="B424" s="243"/>
      <c r="C424" s="244"/>
      <c r="D424" s="242"/>
      <c r="E424" s="245"/>
      <c r="F424" s="242"/>
      <c r="G424" s="245"/>
      <c r="H424" s="244"/>
      <c r="I424" s="245"/>
      <c r="J424" s="246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2"/>
      <c r="V424" s="242"/>
      <c r="W424" s="242"/>
      <c r="X424" s="242"/>
      <c r="Y424" s="242"/>
      <c r="Z424" s="242"/>
      <c r="AA424" s="242"/>
      <c r="AB424" s="242"/>
      <c r="AC424" s="242"/>
      <c r="AD424" s="242"/>
      <c r="AE424" s="242"/>
      <c r="AF424" s="242"/>
      <c r="AG424" s="242"/>
      <c r="AH424" s="242"/>
      <c r="AI424" s="242"/>
      <c r="AJ424" s="242"/>
      <c r="AK424" s="242"/>
      <c r="AL424" s="242"/>
      <c r="AM424" s="242"/>
      <c r="AN424" s="242"/>
      <c r="AO424" s="242"/>
    </row>
    <row r="425" spans="1:41" ht="12" customHeight="1">
      <c r="A425" s="242"/>
      <c r="B425" s="247"/>
      <c r="C425" s="239"/>
      <c r="D425" s="238"/>
      <c r="E425" s="240"/>
      <c r="F425" s="238"/>
      <c r="G425" s="240"/>
      <c r="H425" s="239"/>
      <c r="I425" s="240"/>
      <c r="J425" s="248"/>
      <c r="K425" s="242"/>
      <c r="L425" s="242"/>
      <c r="M425" s="242"/>
      <c r="N425" s="242"/>
      <c r="O425" s="242"/>
      <c r="P425" s="242"/>
      <c r="Q425" s="242"/>
      <c r="R425" s="242"/>
      <c r="S425" s="242"/>
      <c r="T425" s="242"/>
      <c r="U425" s="242"/>
      <c r="V425" s="242"/>
      <c r="W425" s="242"/>
      <c r="X425" s="242"/>
      <c r="Y425" s="242"/>
      <c r="Z425" s="242"/>
      <c r="AA425" s="242"/>
      <c r="AB425" s="242"/>
      <c r="AC425" s="242"/>
      <c r="AD425" s="242"/>
      <c r="AE425" s="242"/>
      <c r="AF425" s="242"/>
      <c r="AG425" s="242"/>
      <c r="AH425" s="242"/>
      <c r="AI425" s="242"/>
      <c r="AJ425" s="242"/>
      <c r="AK425" s="242"/>
      <c r="AL425" s="242"/>
      <c r="AM425" s="242"/>
      <c r="AN425" s="242"/>
      <c r="AO425" s="242"/>
    </row>
    <row r="426" spans="1:41" ht="30.75" customHeight="1">
      <c r="A426" s="173"/>
      <c r="B426" s="173"/>
      <c r="C426" s="174"/>
      <c r="D426" s="173"/>
      <c r="E426" s="175"/>
      <c r="F426" s="173"/>
      <c r="G426" s="175"/>
      <c r="H426" s="174"/>
      <c r="I426" s="175"/>
      <c r="J426" s="175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  <c r="AJ426" s="173"/>
      <c r="AK426" s="173"/>
      <c r="AL426" s="173"/>
      <c r="AM426" s="173"/>
      <c r="AN426" s="173"/>
      <c r="AO426" s="173"/>
    </row>
    <row r="427" spans="1:41" ht="12" customHeight="1">
      <c r="A427" s="173"/>
      <c r="B427" s="696"/>
      <c r="C427" s="665"/>
      <c r="D427" s="682"/>
      <c r="E427" s="178"/>
      <c r="F427" s="177"/>
      <c r="G427" s="178"/>
      <c r="H427" s="179"/>
      <c r="I427" s="178"/>
      <c r="J427" s="180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  <c r="AB427" s="173"/>
      <c r="AC427" s="173"/>
      <c r="AD427" s="173"/>
      <c r="AE427" s="173"/>
      <c r="AF427" s="173"/>
      <c r="AG427" s="173"/>
      <c r="AH427" s="173"/>
      <c r="AI427" s="173"/>
      <c r="AJ427" s="173"/>
      <c r="AK427" s="173"/>
      <c r="AL427" s="173"/>
      <c r="AM427" s="173"/>
      <c r="AN427" s="173"/>
      <c r="AO427" s="173"/>
    </row>
    <row r="428" spans="1:41" ht="12" customHeight="1">
      <c r="A428" s="173"/>
      <c r="B428" s="697" t="s">
        <v>257</v>
      </c>
      <c r="C428" s="676"/>
      <c r="D428" s="690" t="e">
        <f>+$D$8</f>
        <v>#REF!</v>
      </c>
      <c r="E428" s="672"/>
      <c r="F428" s="672"/>
      <c r="G428" s="672"/>
      <c r="H428" s="672"/>
      <c r="I428" s="672"/>
      <c r="J428" s="6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  <c r="AB428" s="173"/>
      <c r="AC428" s="173"/>
      <c r="AD428" s="173"/>
      <c r="AE428" s="173"/>
      <c r="AF428" s="173"/>
      <c r="AG428" s="173"/>
      <c r="AH428" s="173"/>
      <c r="AI428" s="173"/>
      <c r="AJ428" s="173"/>
      <c r="AK428" s="173"/>
      <c r="AL428" s="173"/>
      <c r="AM428" s="173"/>
      <c r="AN428" s="173"/>
      <c r="AO428" s="173"/>
    </row>
    <row r="429" spans="1:41" ht="22.5" customHeight="1">
      <c r="A429" s="173"/>
      <c r="B429" s="181"/>
      <c r="C429" s="182"/>
      <c r="D429" s="674"/>
      <c r="E429" s="637"/>
      <c r="F429" s="637"/>
      <c r="G429" s="637"/>
      <c r="H429" s="637"/>
      <c r="I429" s="637"/>
      <c r="J429" s="638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  <c r="AA429" s="173"/>
      <c r="AB429" s="173"/>
      <c r="AC429" s="173"/>
      <c r="AD429" s="173"/>
      <c r="AE429" s="173"/>
      <c r="AF429" s="173"/>
      <c r="AG429" s="173"/>
      <c r="AH429" s="173"/>
      <c r="AI429" s="173"/>
      <c r="AJ429" s="173"/>
      <c r="AK429" s="173"/>
      <c r="AL429" s="173"/>
      <c r="AM429" s="173"/>
      <c r="AN429" s="173"/>
      <c r="AO429" s="173"/>
    </row>
    <row r="430" spans="1:41" ht="12" customHeight="1">
      <c r="A430" s="173"/>
      <c r="B430" s="181"/>
      <c r="C430" s="182"/>
      <c r="D430" s="183"/>
      <c r="E430" s="184"/>
      <c r="F430" s="183"/>
      <c r="G430" s="184"/>
      <c r="H430" s="183"/>
      <c r="I430" s="184"/>
      <c r="J430" s="185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  <c r="AA430" s="173"/>
      <c r="AB430" s="173"/>
      <c r="AC430" s="173"/>
      <c r="AD430" s="173"/>
      <c r="AE430" s="173"/>
      <c r="AF430" s="173"/>
      <c r="AG430" s="173"/>
      <c r="AH430" s="173"/>
      <c r="AI430" s="173"/>
      <c r="AJ430" s="173"/>
      <c r="AK430" s="173"/>
      <c r="AL430" s="173"/>
      <c r="AM430" s="173"/>
      <c r="AN430" s="173"/>
      <c r="AO430" s="173"/>
    </row>
    <row r="431" spans="1:41" ht="11.25" customHeight="1">
      <c r="A431" s="173"/>
      <c r="B431" s="186" t="s">
        <v>258</v>
      </c>
      <c r="C431" s="227" t="e">
        <f>+'BLOQUE PRINCIPAL'!#REF!</f>
        <v>#REF!</v>
      </c>
      <c r="D431" s="675" t="e">
        <f>+'BLOQUE PRINCIPAL'!#REF!</f>
        <v>#REF!</v>
      </c>
      <c r="E431" s="640"/>
      <c r="F431" s="640"/>
      <c r="G431" s="640"/>
      <c r="H431" s="676"/>
      <c r="I431" s="677" t="s">
        <v>259</v>
      </c>
      <c r="J431" s="641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  <c r="AA431" s="173"/>
      <c r="AB431" s="173"/>
      <c r="AC431" s="173"/>
      <c r="AD431" s="173"/>
      <c r="AE431" s="173"/>
      <c r="AF431" s="173"/>
      <c r="AG431" s="173"/>
      <c r="AH431" s="173"/>
      <c r="AI431" s="173"/>
      <c r="AJ431" s="173"/>
      <c r="AK431" s="173"/>
      <c r="AL431" s="173"/>
      <c r="AM431" s="173"/>
      <c r="AN431" s="173"/>
      <c r="AO431" s="173"/>
    </row>
    <row r="432" spans="1:41" ht="12" customHeight="1">
      <c r="A432" s="173"/>
      <c r="B432" s="188" t="s">
        <v>260</v>
      </c>
      <c r="C432" s="189" t="e">
        <f>+'BLOQUE PRINCIPAL'!#REF!</f>
        <v>#REF!</v>
      </c>
      <c r="D432" s="678" t="e">
        <f>+'BLOQUE PRINCIPAL'!#REF!</f>
        <v>#REF!</v>
      </c>
      <c r="E432" s="679"/>
      <c r="F432" s="679"/>
      <c r="G432" s="679"/>
      <c r="H432" s="680"/>
      <c r="I432" s="190" t="s">
        <v>196</v>
      </c>
      <c r="J432" s="191" t="e">
        <f>+'BLOQUE PRINCIPAL'!#REF!</f>
        <v>#REF!</v>
      </c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  <c r="AA432" s="173"/>
      <c r="AB432" s="173"/>
      <c r="AC432" s="173"/>
      <c r="AD432" s="173"/>
      <c r="AE432" s="173"/>
      <c r="AF432" s="173"/>
      <c r="AG432" s="173"/>
      <c r="AH432" s="173"/>
      <c r="AI432" s="173"/>
      <c r="AJ432" s="173"/>
      <c r="AK432" s="173"/>
      <c r="AL432" s="173"/>
      <c r="AM432" s="173"/>
      <c r="AN432" s="173"/>
      <c r="AO432" s="173"/>
    </row>
    <row r="433" spans="1:41" ht="12" customHeight="1">
      <c r="A433" s="173"/>
      <c r="B433" s="667" t="s">
        <v>261</v>
      </c>
      <c r="C433" s="662"/>
      <c r="D433" s="662"/>
      <c r="E433" s="663"/>
      <c r="F433" s="194" t="s">
        <v>13</v>
      </c>
      <c r="G433" s="193" t="s">
        <v>262</v>
      </c>
      <c r="H433" s="194" t="s">
        <v>263</v>
      </c>
      <c r="I433" s="193" t="s">
        <v>264</v>
      </c>
      <c r="J433" s="195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  <c r="AA433" s="173"/>
      <c r="AB433" s="173"/>
      <c r="AC433" s="173"/>
      <c r="AD433" s="173"/>
      <c r="AE433" s="173"/>
      <c r="AF433" s="173"/>
      <c r="AG433" s="173"/>
      <c r="AH433" s="173"/>
      <c r="AI433" s="173"/>
      <c r="AJ433" s="173"/>
      <c r="AK433" s="173"/>
      <c r="AL433" s="173"/>
      <c r="AM433" s="173"/>
      <c r="AN433" s="173"/>
      <c r="AO433" s="173"/>
    </row>
    <row r="434" spans="1:41" ht="12" customHeight="1">
      <c r="A434" s="173"/>
      <c r="B434" s="669" t="s">
        <v>265</v>
      </c>
      <c r="C434" s="662"/>
      <c r="D434" s="662"/>
      <c r="E434" s="663"/>
      <c r="F434" s="196" t="s">
        <v>266</v>
      </c>
      <c r="G434" s="195">
        <f>SUM(J449*0.05)</f>
        <v>66.805555555555557</v>
      </c>
      <c r="H434" s="196"/>
      <c r="I434" s="195">
        <f>G434</f>
        <v>66.805555555555557</v>
      </c>
      <c r="J434" s="197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  <c r="AA434" s="173"/>
      <c r="AB434" s="173"/>
      <c r="AC434" s="173"/>
      <c r="AD434" s="173"/>
      <c r="AE434" s="173"/>
      <c r="AF434" s="173"/>
      <c r="AG434" s="173"/>
      <c r="AH434" s="173"/>
      <c r="AI434" s="173"/>
      <c r="AJ434" s="173"/>
      <c r="AK434" s="173"/>
      <c r="AL434" s="173"/>
      <c r="AM434" s="173"/>
      <c r="AN434" s="173"/>
      <c r="AO434" s="173"/>
    </row>
    <row r="435" spans="1:41" ht="12" customHeight="1">
      <c r="A435" s="173"/>
      <c r="B435" s="669"/>
      <c r="C435" s="662"/>
      <c r="D435" s="662"/>
      <c r="E435" s="663"/>
      <c r="F435" s="198"/>
      <c r="G435" s="195"/>
      <c r="H435" s="196"/>
      <c r="I435" s="195"/>
      <c r="J435" s="199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  <c r="AA435" s="173"/>
      <c r="AB435" s="173"/>
      <c r="AC435" s="173"/>
      <c r="AD435" s="173"/>
      <c r="AE435" s="173"/>
      <c r="AF435" s="173"/>
      <c r="AG435" s="173"/>
      <c r="AH435" s="173"/>
      <c r="AI435" s="173"/>
      <c r="AJ435" s="173"/>
      <c r="AK435" s="173"/>
      <c r="AL435" s="173"/>
      <c r="AM435" s="173"/>
      <c r="AN435" s="173"/>
      <c r="AO435" s="173"/>
    </row>
    <row r="436" spans="1:41" ht="12" customHeight="1">
      <c r="A436" s="173"/>
      <c r="B436" s="200"/>
      <c r="C436" s="201"/>
      <c r="D436" s="201"/>
      <c r="E436" s="202"/>
      <c r="F436" s="196"/>
      <c r="G436" s="195"/>
      <c r="H436" s="196"/>
      <c r="I436" s="195"/>
      <c r="J436" s="195" t="s">
        <v>267</v>
      </c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  <c r="AA436" s="173"/>
      <c r="AB436" s="173"/>
      <c r="AC436" s="173"/>
      <c r="AD436" s="173"/>
      <c r="AE436" s="173"/>
      <c r="AF436" s="173"/>
      <c r="AG436" s="173"/>
      <c r="AH436" s="173"/>
      <c r="AI436" s="173"/>
      <c r="AJ436" s="173"/>
      <c r="AK436" s="173"/>
      <c r="AL436" s="173"/>
      <c r="AM436" s="173"/>
      <c r="AN436" s="173"/>
      <c r="AO436" s="173"/>
    </row>
    <row r="437" spans="1:41" ht="12" customHeight="1">
      <c r="A437" s="173"/>
      <c r="B437" s="669"/>
      <c r="C437" s="662"/>
      <c r="D437" s="662"/>
      <c r="E437" s="663"/>
      <c r="F437" s="196"/>
      <c r="G437" s="195"/>
      <c r="H437" s="196"/>
      <c r="I437" s="195"/>
      <c r="J437" s="203">
        <f>SUM(I434:I435)</f>
        <v>66.805555555555557</v>
      </c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  <c r="AA437" s="173"/>
      <c r="AB437" s="173"/>
      <c r="AC437" s="173"/>
      <c r="AD437" s="173"/>
      <c r="AE437" s="173"/>
      <c r="AF437" s="173"/>
      <c r="AG437" s="173"/>
      <c r="AH437" s="173"/>
      <c r="AI437" s="173"/>
      <c r="AJ437" s="173"/>
      <c r="AK437" s="173"/>
      <c r="AL437" s="173"/>
      <c r="AM437" s="173"/>
      <c r="AN437" s="173"/>
      <c r="AO437" s="173"/>
    </row>
    <row r="438" spans="1:41" ht="12" customHeight="1">
      <c r="A438" s="173"/>
      <c r="B438" s="667" t="s">
        <v>268</v>
      </c>
      <c r="C438" s="662"/>
      <c r="D438" s="662"/>
      <c r="E438" s="663"/>
      <c r="F438" s="194" t="s">
        <v>13</v>
      </c>
      <c r="G438" s="193" t="s">
        <v>269</v>
      </c>
      <c r="H438" s="194" t="s">
        <v>209</v>
      </c>
      <c r="I438" s="193" t="s">
        <v>264</v>
      </c>
      <c r="J438" s="195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  <c r="AA438" s="173"/>
      <c r="AB438" s="173"/>
      <c r="AC438" s="173"/>
      <c r="AD438" s="173"/>
      <c r="AE438" s="173"/>
      <c r="AF438" s="173"/>
      <c r="AG438" s="173"/>
      <c r="AH438" s="173"/>
      <c r="AI438" s="173"/>
      <c r="AJ438" s="173"/>
      <c r="AK438" s="173"/>
      <c r="AL438" s="173"/>
      <c r="AM438" s="173"/>
      <c r="AN438" s="173"/>
      <c r="AO438" s="173"/>
    </row>
    <row r="439" spans="1:41" ht="12" customHeight="1">
      <c r="A439" s="173"/>
      <c r="B439" s="669" t="s">
        <v>313</v>
      </c>
      <c r="C439" s="662"/>
      <c r="D439" s="662"/>
      <c r="E439" s="663"/>
      <c r="F439" s="198" t="s">
        <v>21</v>
      </c>
      <c r="G439" s="195" t="e">
        <f>MATERIALES!#REF!</f>
        <v>#REF!</v>
      </c>
      <c r="H439" s="196">
        <v>0.17</v>
      </c>
      <c r="I439" s="211" t="e">
        <f t="shared" si="30" ref="I439:I442">SUM(G439*H439)</f>
        <v>#REF!</v>
      </c>
      <c r="J439" s="197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  <c r="AB439" s="173"/>
      <c r="AC439" s="173"/>
      <c r="AD439" s="173"/>
      <c r="AE439" s="173"/>
      <c r="AF439" s="173"/>
      <c r="AG439" s="173"/>
      <c r="AH439" s="173"/>
      <c r="AI439" s="173"/>
      <c r="AJ439" s="173"/>
      <c r="AK439" s="173"/>
      <c r="AL439" s="173"/>
      <c r="AM439" s="173"/>
      <c r="AN439" s="173"/>
      <c r="AO439" s="173"/>
    </row>
    <row r="440" spans="1:41" ht="12" customHeight="1">
      <c r="A440" s="173"/>
      <c r="B440" s="669" t="s">
        <v>310</v>
      </c>
      <c r="C440" s="662"/>
      <c r="D440" s="662"/>
      <c r="E440" s="663"/>
      <c r="F440" s="198" t="s">
        <v>21</v>
      </c>
      <c r="G440" s="277" t="e">
        <f>MATERIALES!#REF!</f>
        <v>#REF!</v>
      </c>
      <c r="H440" s="209">
        <v>0.01</v>
      </c>
      <c r="I440" s="211" t="e">
        <f t="shared" si="30"/>
        <v>#REF!</v>
      </c>
      <c r="J440" s="206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  <c r="AA440" s="173"/>
      <c r="AB440" s="173"/>
      <c r="AC440" s="173"/>
      <c r="AD440" s="173"/>
      <c r="AE440" s="173"/>
      <c r="AF440" s="173"/>
      <c r="AG440" s="173"/>
      <c r="AH440" s="173"/>
      <c r="AI440" s="173"/>
      <c r="AJ440" s="173"/>
      <c r="AK440" s="173"/>
      <c r="AL440" s="173"/>
      <c r="AM440" s="173"/>
      <c r="AN440" s="173"/>
      <c r="AO440" s="173"/>
    </row>
    <row r="441" spans="1:41" ht="12" customHeight="1">
      <c r="A441" s="173"/>
      <c r="B441" s="669" t="s">
        <v>311</v>
      </c>
      <c r="C441" s="662"/>
      <c r="D441" s="662"/>
      <c r="E441" s="663"/>
      <c r="F441" s="198" t="s">
        <v>21</v>
      </c>
      <c r="G441" s="277" t="e">
        <f>MATERIALES!#REF!</f>
        <v>#REF!</v>
      </c>
      <c r="H441" s="209">
        <v>0.01</v>
      </c>
      <c r="I441" s="211" t="e">
        <f t="shared" si="30"/>
        <v>#REF!</v>
      </c>
      <c r="J441" s="206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  <c r="AA441" s="173"/>
      <c r="AB441" s="173"/>
      <c r="AC441" s="173"/>
      <c r="AD441" s="173"/>
      <c r="AE441" s="173"/>
      <c r="AF441" s="173"/>
      <c r="AG441" s="173"/>
      <c r="AH441" s="173"/>
      <c r="AI441" s="173"/>
      <c r="AJ441" s="173"/>
      <c r="AK441" s="173"/>
      <c r="AL441" s="173"/>
      <c r="AM441" s="173"/>
      <c r="AN441" s="173"/>
      <c r="AO441" s="173"/>
    </row>
    <row r="442" spans="1:41" ht="12" customHeight="1">
      <c r="A442" s="173"/>
      <c r="B442" s="669"/>
      <c r="C442" s="662"/>
      <c r="D442" s="662"/>
      <c r="E442" s="663"/>
      <c r="F442" s="198"/>
      <c r="G442" s="195"/>
      <c r="H442" s="209"/>
      <c r="I442" s="211">
        <f t="shared" si="30"/>
        <v>0</v>
      </c>
      <c r="J442" s="206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  <c r="AA442" s="173"/>
      <c r="AB442" s="173"/>
      <c r="AC442" s="173"/>
      <c r="AD442" s="173"/>
      <c r="AE442" s="173"/>
      <c r="AF442" s="173"/>
      <c r="AG442" s="173"/>
      <c r="AH442" s="173"/>
      <c r="AI442" s="173"/>
      <c r="AJ442" s="173"/>
      <c r="AK442" s="173"/>
      <c r="AL442" s="173"/>
      <c r="AM442" s="173"/>
      <c r="AN442" s="173"/>
      <c r="AO442" s="173"/>
    </row>
    <row r="443" spans="1:41" ht="12" customHeight="1">
      <c r="A443" s="173"/>
      <c r="B443" s="669"/>
      <c r="C443" s="662"/>
      <c r="D443" s="662"/>
      <c r="E443" s="663"/>
      <c r="F443" s="210"/>
      <c r="G443" s="211"/>
      <c r="H443" s="196"/>
      <c r="I443" s="211"/>
      <c r="J443" s="195" t="s">
        <v>267</v>
      </c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  <c r="AA443" s="173"/>
      <c r="AB443" s="173"/>
      <c r="AC443" s="173"/>
      <c r="AD443" s="173"/>
      <c r="AE443" s="173"/>
      <c r="AF443" s="173"/>
      <c r="AG443" s="173"/>
      <c r="AH443" s="173"/>
      <c r="AI443" s="173"/>
      <c r="AJ443" s="173"/>
      <c r="AK443" s="173"/>
      <c r="AL443" s="173"/>
      <c r="AM443" s="173"/>
      <c r="AN443" s="173"/>
      <c r="AO443" s="173"/>
    </row>
    <row r="444" spans="1:41" ht="12" customHeight="1">
      <c r="A444" s="173"/>
      <c r="B444" s="664"/>
      <c r="C444" s="665"/>
      <c r="D444" s="665"/>
      <c r="E444" s="666"/>
      <c r="F444" s="212"/>
      <c r="G444" s="213"/>
      <c r="H444" s="214"/>
      <c r="I444" s="213"/>
      <c r="J444" s="215" t="e">
        <f>SUM(I439:I443)</f>
        <v>#REF!</v>
      </c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  <c r="AA444" s="173"/>
      <c r="AB444" s="173"/>
      <c r="AC444" s="173"/>
      <c r="AD444" s="173"/>
      <c r="AE444" s="173"/>
      <c r="AF444" s="173"/>
      <c r="AG444" s="173"/>
      <c r="AH444" s="173"/>
      <c r="AI444" s="173"/>
      <c r="AJ444" s="173"/>
      <c r="AK444" s="173"/>
      <c r="AL444" s="173"/>
      <c r="AM444" s="173"/>
      <c r="AN444" s="173"/>
      <c r="AO444" s="173"/>
    </row>
    <row r="445" spans="1:41" ht="12" customHeight="1">
      <c r="A445" s="173"/>
      <c r="B445" s="667" t="s">
        <v>273</v>
      </c>
      <c r="C445" s="668"/>
      <c r="D445" s="194" t="s">
        <v>14</v>
      </c>
      <c r="E445" s="205" t="s">
        <v>274</v>
      </c>
      <c r="F445" s="192" t="s">
        <v>275</v>
      </c>
      <c r="G445" s="205" t="s">
        <v>276</v>
      </c>
      <c r="H445" s="192" t="s">
        <v>277</v>
      </c>
      <c r="I445" s="205" t="s">
        <v>278</v>
      </c>
      <c r="J445" s="195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73"/>
      <c r="AN445" s="173"/>
      <c r="AO445" s="173"/>
    </row>
    <row r="446" spans="1:41" ht="12" customHeight="1">
      <c r="A446" s="173"/>
      <c r="B446" s="669" t="s">
        <v>279</v>
      </c>
      <c r="C446" s="668"/>
      <c r="D446" s="196">
        <v>1</v>
      </c>
      <c r="E446" s="195">
        <f>90000*D446</f>
        <v>90000</v>
      </c>
      <c r="F446" s="196">
        <v>85</v>
      </c>
      <c r="G446" s="195">
        <f t="shared" si="31" ref="G446:G447">SUM(E446*(1+F446/100))</f>
        <v>166500</v>
      </c>
      <c r="H446" s="196">
        <v>180</v>
      </c>
      <c r="I446" s="211">
        <f t="shared" si="32" ref="I446:I447">SUM(G446/H446)</f>
        <v>925</v>
      </c>
      <c r="J446" s="206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  <c r="AA446" s="173"/>
      <c r="AB446" s="173"/>
      <c r="AC446" s="173"/>
      <c r="AD446" s="173"/>
      <c r="AE446" s="173"/>
      <c r="AF446" s="173"/>
      <c r="AG446" s="173"/>
      <c r="AH446" s="173"/>
      <c r="AI446" s="173"/>
      <c r="AJ446" s="173"/>
      <c r="AK446" s="173"/>
      <c r="AL446" s="173"/>
      <c r="AM446" s="173"/>
      <c r="AN446" s="173"/>
      <c r="AO446" s="173"/>
    </row>
    <row r="447" spans="1:41" ht="12" customHeight="1">
      <c r="A447" s="173"/>
      <c r="B447" s="669" t="s">
        <v>280</v>
      </c>
      <c r="C447" s="668"/>
      <c r="D447" s="196">
        <v>1</v>
      </c>
      <c r="E447" s="195">
        <f>40000*D447</f>
        <v>40000</v>
      </c>
      <c r="F447" s="196">
        <f>F446</f>
        <v>85</v>
      </c>
      <c r="G447" s="195">
        <f t="shared" si="31"/>
        <v>74000</v>
      </c>
      <c r="H447" s="196">
        <f>H446</f>
        <v>180</v>
      </c>
      <c r="I447" s="211">
        <f t="shared" si="32"/>
        <v>411.11111111111109</v>
      </c>
      <c r="J447" s="206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  <c r="AA447" s="173"/>
      <c r="AB447" s="173"/>
      <c r="AC447" s="173"/>
      <c r="AD447" s="173"/>
      <c r="AE447" s="173"/>
      <c r="AF447" s="173"/>
      <c r="AG447" s="173"/>
      <c r="AH447" s="173"/>
      <c r="AI447" s="173"/>
      <c r="AJ447" s="173"/>
      <c r="AK447" s="173"/>
      <c r="AL447" s="173"/>
      <c r="AM447" s="173"/>
      <c r="AN447" s="173"/>
      <c r="AO447" s="173"/>
    </row>
    <row r="448" spans="1:41" ht="12" customHeight="1">
      <c r="A448" s="173"/>
      <c r="B448" s="669"/>
      <c r="C448" s="662"/>
      <c r="D448" s="663"/>
      <c r="E448" s="195"/>
      <c r="F448" s="196"/>
      <c r="G448" s="195"/>
      <c r="H448" s="196"/>
      <c r="I448" s="211"/>
      <c r="J448" s="195" t="s">
        <v>267</v>
      </c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  <c r="AA448" s="173"/>
      <c r="AB448" s="173"/>
      <c r="AC448" s="173"/>
      <c r="AD448" s="173"/>
      <c r="AE448" s="173"/>
      <c r="AF448" s="173"/>
      <c r="AG448" s="173"/>
      <c r="AH448" s="173"/>
      <c r="AI448" s="173"/>
      <c r="AJ448" s="173"/>
      <c r="AK448" s="173"/>
      <c r="AL448" s="173"/>
      <c r="AM448" s="173"/>
      <c r="AN448" s="173"/>
      <c r="AO448" s="173"/>
    </row>
    <row r="449" spans="1:41" ht="12" customHeight="1">
      <c r="A449" s="173"/>
      <c r="B449" s="670"/>
      <c r="C449" s="662"/>
      <c r="D449" s="663"/>
      <c r="E449" s="211"/>
      <c r="F449" s="196"/>
      <c r="G449" s="211"/>
      <c r="H449" s="196"/>
      <c r="I449" s="211"/>
      <c r="J449" s="203">
        <f>SUM(I446:I447)</f>
        <v>1336.1111111111111</v>
      </c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  <c r="AA449" s="173"/>
      <c r="AB449" s="173"/>
      <c r="AC449" s="173"/>
      <c r="AD449" s="173"/>
      <c r="AE449" s="173"/>
      <c r="AF449" s="173"/>
      <c r="AG449" s="173"/>
      <c r="AH449" s="173"/>
      <c r="AI449" s="173"/>
      <c r="AJ449" s="173"/>
      <c r="AK449" s="173"/>
      <c r="AL449" s="173"/>
      <c r="AM449" s="173"/>
      <c r="AN449" s="173"/>
      <c r="AO449" s="173"/>
    </row>
    <row r="450" spans="1:41" ht="12" customHeight="1">
      <c r="A450" s="173"/>
      <c r="B450" s="667" t="s">
        <v>281</v>
      </c>
      <c r="C450" s="662"/>
      <c r="D450" s="663"/>
      <c r="E450" s="205" t="s">
        <v>13</v>
      </c>
      <c r="F450" s="192" t="s">
        <v>14</v>
      </c>
      <c r="G450" s="216" t="s">
        <v>282</v>
      </c>
      <c r="H450" s="192" t="s">
        <v>283</v>
      </c>
      <c r="I450" s="205" t="s">
        <v>264</v>
      </c>
      <c r="J450" s="195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  <c r="AA450" s="173"/>
      <c r="AB450" s="173"/>
      <c r="AC450" s="173"/>
      <c r="AD450" s="173"/>
      <c r="AE450" s="173"/>
      <c r="AF450" s="173"/>
      <c r="AG450" s="173"/>
      <c r="AH450" s="173"/>
      <c r="AI450" s="173"/>
      <c r="AJ450" s="173"/>
      <c r="AK450" s="173"/>
      <c r="AL450" s="173"/>
      <c r="AM450" s="173"/>
      <c r="AN450" s="173"/>
      <c r="AO450" s="173"/>
    </row>
    <row r="451" spans="1:41" ht="12" customHeight="1">
      <c r="A451" s="173"/>
      <c r="B451" s="661"/>
      <c r="C451" s="662"/>
      <c r="D451" s="663"/>
      <c r="E451" s="205"/>
      <c r="F451" s="192"/>
      <c r="G451" s="216"/>
      <c r="H451" s="192"/>
      <c r="I451" s="205"/>
      <c r="J451" s="195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  <c r="AA451" s="173"/>
      <c r="AB451" s="173"/>
      <c r="AC451" s="173"/>
      <c r="AD451" s="173"/>
      <c r="AE451" s="173"/>
      <c r="AF451" s="173"/>
      <c r="AG451" s="173"/>
      <c r="AH451" s="173"/>
      <c r="AI451" s="173"/>
      <c r="AJ451" s="173"/>
      <c r="AK451" s="173"/>
      <c r="AL451" s="173"/>
      <c r="AM451" s="173"/>
      <c r="AN451" s="173"/>
      <c r="AO451" s="173"/>
    </row>
    <row r="452" spans="1:41" ht="12" customHeight="1">
      <c r="A452" s="173"/>
      <c r="B452" s="670"/>
      <c r="C452" s="662"/>
      <c r="D452" s="663"/>
      <c r="E452" s="195"/>
      <c r="F452" s="218"/>
      <c r="G452" s="195"/>
      <c r="H452" s="196"/>
      <c r="I452" s="211"/>
      <c r="J452" s="195" t="s">
        <v>267</v>
      </c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  <c r="AA452" s="173"/>
      <c r="AB452" s="173"/>
      <c r="AC452" s="173"/>
      <c r="AD452" s="173"/>
      <c r="AE452" s="173"/>
      <c r="AF452" s="173"/>
      <c r="AG452" s="173"/>
      <c r="AH452" s="173"/>
      <c r="AI452" s="173"/>
      <c r="AJ452" s="173"/>
      <c r="AK452" s="173"/>
      <c r="AL452" s="173"/>
      <c r="AM452" s="173"/>
      <c r="AN452" s="173"/>
      <c r="AO452" s="173"/>
    </row>
    <row r="453" spans="1:41" ht="12" customHeight="1">
      <c r="A453" s="173"/>
      <c r="B453" s="670"/>
      <c r="C453" s="662"/>
      <c r="D453" s="663"/>
      <c r="E453" s="195"/>
      <c r="F453" s="218"/>
      <c r="G453" s="195"/>
      <c r="H453" s="196"/>
      <c r="I453" s="211"/>
      <c r="J453" s="203">
        <f>SUM(J452)</f>
        <v>0</v>
      </c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  <c r="AA453" s="173"/>
      <c r="AB453" s="173"/>
      <c r="AC453" s="173"/>
      <c r="AD453" s="173"/>
      <c r="AE453" s="173"/>
      <c r="AF453" s="173"/>
      <c r="AG453" s="173"/>
      <c r="AH453" s="173"/>
      <c r="AI453" s="173"/>
      <c r="AJ453" s="173"/>
      <c r="AK453" s="173"/>
      <c r="AL453" s="173"/>
      <c r="AM453" s="173"/>
      <c r="AN453" s="173"/>
      <c r="AO453" s="173"/>
    </row>
    <row r="454" spans="1:41" ht="12" customHeight="1">
      <c r="A454" s="173"/>
      <c r="B454" s="661" t="s">
        <v>137</v>
      </c>
      <c r="C454" s="662"/>
      <c r="D454" s="662"/>
      <c r="E454" s="662"/>
      <c r="F454" s="662"/>
      <c r="G454" s="662"/>
      <c r="H454" s="662"/>
      <c r="I454" s="663"/>
      <c r="J454" s="219" t="e">
        <f>SUM(J437+J444+J449+J453)</f>
        <v>#REF!</v>
      </c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  <c r="AA454" s="173"/>
      <c r="AB454" s="173"/>
      <c r="AC454" s="173"/>
      <c r="AD454" s="173"/>
      <c r="AE454" s="173"/>
      <c r="AF454" s="173"/>
      <c r="AG454" s="173"/>
      <c r="AH454" s="173"/>
      <c r="AI454" s="173"/>
      <c r="AJ454" s="173"/>
      <c r="AK454" s="173"/>
      <c r="AL454" s="173"/>
      <c r="AM454" s="173"/>
      <c r="AN454" s="173"/>
      <c r="AO454" s="173"/>
    </row>
    <row r="455" spans="1:41" ht="24" customHeight="1">
      <c r="A455" s="173"/>
      <c r="B455" s="661" t="s">
        <v>284</v>
      </c>
      <c r="C455" s="662"/>
      <c r="D455" s="662"/>
      <c r="E455" s="662"/>
      <c r="F455" s="662"/>
      <c r="G455" s="662"/>
      <c r="H455" s="662"/>
      <c r="I455" s="663"/>
      <c r="J455" s="203" t="e">
        <f>J454</f>
        <v>#REF!</v>
      </c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  <c r="AA455" s="173"/>
      <c r="AB455" s="173"/>
      <c r="AC455" s="173"/>
      <c r="AD455" s="173"/>
      <c r="AE455" s="173"/>
      <c r="AF455" s="173"/>
      <c r="AG455" s="173"/>
      <c r="AH455" s="173"/>
      <c r="AI455" s="173"/>
      <c r="AJ455" s="173"/>
      <c r="AK455" s="173"/>
      <c r="AL455" s="173"/>
      <c r="AM455" s="173"/>
      <c r="AN455" s="173"/>
      <c r="AO455" s="173"/>
    </row>
    <row r="456" spans="1:41" ht="34.5" customHeight="1">
      <c r="A456" s="173"/>
      <c r="B456" s="281"/>
      <c r="C456" s="281"/>
      <c r="D456" s="281"/>
      <c r="E456" s="281"/>
      <c r="F456" s="281"/>
      <c r="G456" s="281"/>
      <c r="H456" s="281"/>
      <c r="I456" s="281"/>
      <c r="J456" s="282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  <c r="AA456" s="173"/>
      <c r="AB456" s="173"/>
      <c r="AC456" s="173"/>
      <c r="AD456" s="173"/>
      <c r="AE456" s="173"/>
      <c r="AF456" s="173"/>
      <c r="AG456" s="173"/>
      <c r="AH456" s="173"/>
      <c r="AI456" s="173"/>
      <c r="AJ456" s="173"/>
      <c r="AK456" s="173"/>
      <c r="AL456" s="173"/>
      <c r="AM456" s="173"/>
      <c r="AN456" s="173"/>
      <c r="AO456" s="173"/>
    </row>
    <row r="457" spans="1:41" ht="12" customHeight="1">
      <c r="A457" s="264"/>
      <c r="B457" s="704"/>
      <c r="C457" s="665"/>
      <c r="D457" s="682"/>
      <c r="E457" s="283"/>
      <c r="F457" s="284"/>
      <c r="G457" s="283"/>
      <c r="H457" s="285"/>
      <c r="I457" s="283"/>
      <c r="J457" s="286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264"/>
      <c r="Z457" s="264"/>
      <c r="AA457" s="264"/>
      <c r="AB457" s="264"/>
      <c r="AC457" s="264"/>
      <c r="AD457" s="264"/>
      <c r="AE457" s="264"/>
      <c r="AF457" s="264"/>
      <c r="AG457" s="264"/>
      <c r="AH457" s="264"/>
      <c r="AI457" s="264"/>
      <c r="AJ457" s="264"/>
      <c r="AK457" s="264"/>
      <c r="AL457" s="264"/>
      <c r="AM457" s="264"/>
      <c r="AN457" s="264"/>
      <c r="AO457" s="264"/>
    </row>
    <row r="458" spans="1:41" ht="12" customHeight="1">
      <c r="A458" s="173"/>
      <c r="B458" s="697" t="s">
        <v>257</v>
      </c>
      <c r="C458" s="676"/>
      <c r="D458" s="690" t="e">
        <f>+$D$8</f>
        <v>#REF!</v>
      </c>
      <c r="E458" s="672"/>
      <c r="F458" s="672"/>
      <c r="G458" s="672"/>
      <c r="H458" s="672"/>
      <c r="I458" s="672"/>
      <c r="J458" s="6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  <c r="AA458" s="173"/>
      <c r="AB458" s="173"/>
      <c r="AC458" s="173"/>
      <c r="AD458" s="173"/>
      <c r="AE458" s="173"/>
      <c r="AF458" s="173"/>
      <c r="AG458" s="173"/>
      <c r="AH458" s="173"/>
      <c r="AI458" s="173"/>
      <c r="AJ458" s="173"/>
      <c r="AK458" s="173"/>
      <c r="AL458" s="173"/>
      <c r="AM458" s="173"/>
      <c r="AN458" s="173"/>
      <c r="AO458" s="173"/>
    </row>
    <row r="459" spans="1:41" ht="22.5" customHeight="1">
      <c r="A459" s="173"/>
      <c r="B459" s="181"/>
      <c r="C459" s="182"/>
      <c r="D459" s="674"/>
      <c r="E459" s="637"/>
      <c r="F459" s="637"/>
      <c r="G459" s="637"/>
      <c r="H459" s="637"/>
      <c r="I459" s="637"/>
      <c r="J459" s="638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  <c r="AA459" s="173"/>
      <c r="AB459" s="173"/>
      <c r="AC459" s="173"/>
      <c r="AD459" s="173"/>
      <c r="AE459" s="173"/>
      <c r="AF459" s="173"/>
      <c r="AG459" s="173"/>
      <c r="AH459" s="173"/>
      <c r="AI459" s="173"/>
      <c r="AJ459" s="173"/>
      <c r="AK459" s="173"/>
      <c r="AL459" s="173"/>
      <c r="AM459" s="173"/>
      <c r="AN459" s="173"/>
      <c r="AO459" s="173"/>
    </row>
    <row r="460" spans="1:41" ht="12" customHeight="1">
      <c r="A460" s="173"/>
      <c r="B460" s="181"/>
      <c r="C460" s="182"/>
      <c r="D460" s="183"/>
      <c r="E460" s="184"/>
      <c r="F460" s="183"/>
      <c r="G460" s="184"/>
      <c r="H460" s="183"/>
      <c r="I460" s="184"/>
      <c r="J460" s="185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  <c r="AA460" s="173"/>
      <c r="AB460" s="173"/>
      <c r="AC460" s="173"/>
      <c r="AD460" s="173"/>
      <c r="AE460" s="173"/>
      <c r="AF460" s="173"/>
      <c r="AG460" s="173"/>
      <c r="AH460" s="173"/>
      <c r="AI460" s="173"/>
      <c r="AJ460" s="173"/>
      <c r="AK460" s="173"/>
      <c r="AL460" s="173"/>
      <c r="AM460" s="173"/>
      <c r="AN460" s="173"/>
      <c r="AO460" s="173"/>
    </row>
    <row r="461" spans="1:41" ht="11.25" customHeight="1">
      <c r="A461" s="173"/>
      <c r="B461" s="186" t="s">
        <v>258</v>
      </c>
      <c r="C461" s="187" t="e">
        <f>+'BLOQUE PRINCIPAL'!#REF!</f>
        <v>#REF!</v>
      </c>
      <c r="D461" s="675" t="e">
        <f>+'BLOQUE PRINCIPAL'!#REF!</f>
        <v>#REF!</v>
      </c>
      <c r="E461" s="640"/>
      <c r="F461" s="640"/>
      <c r="G461" s="640"/>
      <c r="H461" s="676"/>
      <c r="I461" s="677" t="s">
        <v>259</v>
      </c>
      <c r="J461" s="641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  <c r="AA461" s="173"/>
      <c r="AB461" s="173"/>
      <c r="AC461" s="173"/>
      <c r="AD461" s="173"/>
      <c r="AE461" s="173"/>
      <c r="AF461" s="173"/>
      <c r="AG461" s="173"/>
      <c r="AH461" s="173"/>
      <c r="AI461" s="173"/>
      <c r="AJ461" s="173"/>
      <c r="AK461" s="173"/>
      <c r="AL461" s="173"/>
      <c r="AM461" s="173"/>
      <c r="AN461" s="173"/>
      <c r="AO461" s="173"/>
    </row>
    <row r="462" spans="1:41" ht="38.25" customHeight="1">
      <c r="A462" s="173"/>
      <c r="B462" s="188" t="s">
        <v>260</v>
      </c>
      <c r="C462" s="189" t="e">
        <f>+'BLOQUE PRINCIPAL'!#REF!</f>
        <v>#REF!</v>
      </c>
      <c r="D462" s="678" t="e">
        <f>+'BLOQUE PRINCIPAL'!#REF!</f>
        <v>#REF!</v>
      </c>
      <c r="E462" s="679"/>
      <c r="F462" s="679"/>
      <c r="G462" s="679"/>
      <c r="H462" s="680"/>
      <c r="I462" s="190" t="s">
        <v>196</v>
      </c>
      <c r="J462" s="191" t="e">
        <f>+'BLOQUE PRINCIPAL'!#REF!</f>
        <v>#REF!</v>
      </c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  <c r="AA462" s="173"/>
      <c r="AB462" s="173"/>
      <c r="AC462" s="173"/>
      <c r="AD462" s="173"/>
      <c r="AE462" s="173"/>
      <c r="AF462" s="173"/>
      <c r="AG462" s="173"/>
      <c r="AH462" s="173"/>
      <c r="AI462" s="173"/>
      <c r="AJ462" s="173"/>
      <c r="AK462" s="173"/>
      <c r="AL462" s="173"/>
      <c r="AM462" s="173"/>
      <c r="AN462" s="173"/>
      <c r="AO462" s="173"/>
    </row>
    <row r="463" spans="1:41" ht="12" customHeight="1">
      <c r="A463" s="173"/>
      <c r="B463" s="689" t="s">
        <v>261</v>
      </c>
      <c r="C463" s="662"/>
      <c r="D463" s="662"/>
      <c r="E463" s="663"/>
      <c r="F463" s="287" t="s">
        <v>13</v>
      </c>
      <c r="G463" s="275" t="s">
        <v>262</v>
      </c>
      <c r="H463" s="287" t="s">
        <v>263</v>
      </c>
      <c r="I463" s="275" t="s">
        <v>264</v>
      </c>
      <c r="J463" s="195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  <c r="AA463" s="173"/>
      <c r="AB463" s="173"/>
      <c r="AC463" s="173"/>
      <c r="AD463" s="173"/>
      <c r="AE463" s="173"/>
      <c r="AF463" s="173"/>
      <c r="AG463" s="173"/>
      <c r="AH463" s="173"/>
      <c r="AI463" s="173"/>
      <c r="AJ463" s="173"/>
      <c r="AK463" s="173"/>
      <c r="AL463" s="173"/>
      <c r="AM463" s="173"/>
      <c r="AN463" s="173"/>
      <c r="AO463" s="173"/>
    </row>
    <row r="464" spans="1:41" ht="12" customHeight="1">
      <c r="A464" s="173"/>
      <c r="B464" s="684" t="s">
        <v>265</v>
      </c>
      <c r="C464" s="662"/>
      <c r="D464" s="662"/>
      <c r="E464" s="663"/>
      <c r="F464" s="288" t="s">
        <v>266</v>
      </c>
      <c r="G464" s="289">
        <f>+J482*0.05</f>
        <v>1002.0833333333335</v>
      </c>
      <c r="H464" s="288">
        <v>1</v>
      </c>
      <c r="I464" s="211">
        <f>SUM(G464/H464)</f>
        <v>1002.0833333333335</v>
      </c>
      <c r="J464" s="197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  <c r="AA464" s="173"/>
      <c r="AB464" s="173"/>
      <c r="AC464" s="173"/>
      <c r="AD464" s="173"/>
      <c r="AE464" s="173"/>
      <c r="AF464" s="173"/>
      <c r="AG464" s="173"/>
      <c r="AH464" s="173"/>
      <c r="AI464" s="173"/>
      <c r="AJ464" s="173"/>
      <c r="AK464" s="173"/>
      <c r="AL464" s="173"/>
      <c r="AM464" s="173"/>
      <c r="AN464" s="173"/>
      <c r="AO464" s="173"/>
    </row>
    <row r="465" spans="1:41" ht="12" customHeight="1">
      <c r="A465" s="173"/>
      <c r="B465" s="684"/>
      <c r="C465" s="662"/>
      <c r="D465" s="662"/>
      <c r="E465" s="663"/>
      <c r="F465" s="290"/>
      <c r="G465" s="289"/>
      <c r="H465" s="288"/>
      <c r="I465" s="289"/>
      <c r="J465" s="199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  <c r="AA465" s="173"/>
      <c r="AB465" s="173"/>
      <c r="AC465" s="173"/>
      <c r="AD465" s="173"/>
      <c r="AE465" s="173"/>
      <c r="AF465" s="173"/>
      <c r="AG465" s="173"/>
      <c r="AH465" s="173"/>
      <c r="AI465" s="173"/>
      <c r="AJ465" s="173"/>
      <c r="AK465" s="173"/>
      <c r="AL465" s="173"/>
      <c r="AM465" s="173"/>
      <c r="AN465" s="173"/>
      <c r="AO465" s="173"/>
    </row>
    <row r="466" spans="1:41" ht="12" customHeight="1">
      <c r="A466" s="173"/>
      <c r="B466" s="684"/>
      <c r="C466" s="662"/>
      <c r="D466" s="662"/>
      <c r="E466" s="663"/>
      <c r="F466" s="290"/>
      <c r="G466" s="289"/>
      <c r="H466" s="288"/>
      <c r="I466" s="289" t="s">
        <v>199</v>
      </c>
      <c r="J466" s="195" t="s">
        <v>267</v>
      </c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  <c r="AA466" s="173"/>
      <c r="AB466" s="173"/>
      <c r="AC466" s="173"/>
      <c r="AD466" s="173"/>
      <c r="AE466" s="173"/>
      <c r="AF466" s="173"/>
      <c r="AG466" s="173"/>
      <c r="AH466" s="173"/>
      <c r="AI466" s="173"/>
      <c r="AJ466" s="173"/>
      <c r="AK466" s="173"/>
      <c r="AL466" s="173"/>
      <c r="AM466" s="173"/>
      <c r="AN466" s="173"/>
      <c r="AO466" s="173"/>
    </row>
    <row r="467" spans="1:41" ht="12" customHeight="1">
      <c r="A467" s="173"/>
      <c r="B467" s="684"/>
      <c r="C467" s="662"/>
      <c r="D467" s="662"/>
      <c r="E467" s="663"/>
      <c r="F467" s="290"/>
      <c r="G467" s="289"/>
      <c r="H467" s="288"/>
      <c r="I467" s="289"/>
      <c r="J467" s="203">
        <f>SUM(I464:I465)</f>
        <v>1002.0833333333335</v>
      </c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  <c r="AA467" s="173"/>
      <c r="AB467" s="173"/>
      <c r="AC467" s="173"/>
      <c r="AD467" s="173"/>
      <c r="AE467" s="173"/>
      <c r="AF467" s="173"/>
      <c r="AG467" s="173"/>
      <c r="AH467" s="173"/>
      <c r="AI467" s="173"/>
      <c r="AJ467" s="173"/>
      <c r="AK467" s="173"/>
      <c r="AL467" s="173"/>
      <c r="AM467" s="173"/>
      <c r="AN467" s="173"/>
      <c r="AO467" s="173"/>
    </row>
    <row r="468" spans="1:41" ht="12" customHeight="1">
      <c r="A468" s="173"/>
      <c r="B468" s="684"/>
      <c r="C468" s="662"/>
      <c r="D468" s="662"/>
      <c r="E468" s="663"/>
      <c r="F468" s="288"/>
      <c r="G468" s="289"/>
      <c r="H468" s="288"/>
      <c r="I468" s="289"/>
      <c r="J468" s="195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  <c r="AA468" s="173"/>
      <c r="AB468" s="173"/>
      <c r="AC468" s="173"/>
      <c r="AD468" s="173"/>
      <c r="AE468" s="173"/>
      <c r="AF468" s="173"/>
      <c r="AG468" s="173"/>
      <c r="AH468" s="173"/>
      <c r="AI468" s="173"/>
      <c r="AJ468" s="173"/>
      <c r="AK468" s="173"/>
      <c r="AL468" s="173"/>
      <c r="AM468" s="173"/>
      <c r="AN468" s="173"/>
      <c r="AO468" s="173"/>
    </row>
    <row r="469" spans="1:41" ht="12" customHeight="1">
      <c r="A469" s="173"/>
      <c r="B469" s="689" t="s">
        <v>268</v>
      </c>
      <c r="C469" s="662"/>
      <c r="D469" s="662"/>
      <c r="E469" s="663"/>
      <c r="F469" s="287" t="s">
        <v>13</v>
      </c>
      <c r="G469" s="275" t="s">
        <v>269</v>
      </c>
      <c r="H469" s="287" t="s">
        <v>209</v>
      </c>
      <c r="I469" s="275" t="s">
        <v>264</v>
      </c>
      <c r="J469" s="197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  <c r="AA469" s="173"/>
      <c r="AB469" s="173"/>
      <c r="AC469" s="173"/>
      <c r="AD469" s="173"/>
      <c r="AE469" s="173"/>
      <c r="AF469" s="173"/>
      <c r="AG469" s="173"/>
      <c r="AH469" s="173"/>
      <c r="AI469" s="173"/>
      <c r="AJ469" s="173"/>
      <c r="AK469" s="173"/>
      <c r="AL469" s="173"/>
      <c r="AM469" s="173"/>
      <c r="AN469" s="173"/>
      <c r="AO469" s="173"/>
    </row>
    <row r="470" spans="1:41" ht="12" customHeight="1">
      <c r="A470" s="173"/>
      <c r="B470" s="684" t="s">
        <v>314</v>
      </c>
      <c r="C470" s="662"/>
      <c r="D470" s="662"/>
      <c r="E470" s="663"/>
      <c r="F470" s="290" t="s">
        <v>21</v>
      </c>
      <c r="G470" s="289" t="e">
        <f>MATERIALES!#REF!</f>
        <v>#REF!</v>
      </c>
      <c r="H470" s="291">
        <v>1</v>
      </c>
      <c r="I470" s="211" t="e">
        <f t="shared" si="33" ref="I470:I475">G470*H470</f>
        <v>#REF!</v>
      </c>
      <c r="J470" s="206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  <c r="AA470" s="173"/>
      <c r="AB470" s="173"/>
      <c r="AC470" s="173"/>
      <c r="AD470" s="173"/>
      <c r="AE470" s="173"/>
      <c r="AF470" s="173"/>
      <c r="AG470" s="173"/>
      <c r="AH470" s="173"/>
      <c r="AI470" s="173"/>
      <c r="AJ470" s="173"/>
      <c r="AK470" s="173"/>
      <c r="AL470" s="173"/>
      <c r="AM470" s="173"/>
      <c r="AN470" s="173"/>
      <c r="AO470" s="173"/>
    </row>
    <row r="471" spans="1:41" ht="12" customHeight="1">
      <c r="A471" s="173"/>
      <c r="B471" s="669" t="s">
        <v>310</v>
      </c>
      <c r="C471" s="662"/>
      <c r="D471" s="662"/>
      <c r="E471" s="663"/>
      <c r="F471" s="198" t="s">
        <v>21</v>
      </c>
      <c r="G471" s="277" t="e">
        <f>MATERIALES!#REF!</f>
        <v>#REF!</v>
      </c>
      <c r="H471" s="291">
        <v>0.04</v>
      </c>
      <c r="I471" s="211" t="e">
        <f t="shared" si="33"/>
        <v>#REF!</v>
      </c>
      <c r="J471" s="206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  <c r="AA471" s="173"/>
      <c r="AB471" s="173"/>
      <c r="AC471" s="173"/>
      <c r="AD471" s="173"/>
      <c r="AE471" s="173"/>
      <c r="AF471" s="173"/>
      <c r="AG471" s="173"/>
      <c r="AH471" s="173"/>
      <c r="AI471" s="173"/>
      <c r="AJ471" s="173"/>
      <c r="AK471" s="173"/>
      <c r="AL471" s="173"/>
      <c r="AM471" s="173"/>
      <c r="AN471" s="173"/>
      <c r="AO471" s="173"/>
    </row>
    <row r="472" spans="1:41" ht="12" customHeight="1">
      <c r="A472" s="173"/>
      <c r="B472" s="669" t="s">
        <v>311</v>
      </c>
      <c r="C472" s="662"/>
      <c r="D472" s="662"/>
      <c r="E472" s="663"/>
      <c r="F472" s="198" t="s">
        <v>21</v>
      </c>
      <c r="G472" s="277" t="e">
        <f>MATERIALES!#REF!</f>
        <v>#REF!</v>
      </c>
      <c r="H472" s="291">
        <v>0.08</v>
      </c>
      <c r="I472" s="211" t="e">
        <f t="shared" si="33"/>
        <v>#REF!</v>
      </c>
      <c r="J472" s="206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  <c r="AA472" s="173"/>
      <c r="AB472" s="173"/>
      <c r="AC472" s="173"/>
      <c r="AD472" s="173"/>
      <c r="AE472" s="173"/>
      <c r="AF472" s="173"/>
      <c r="AG472" s="173"/>
      <c r="AH472" s="173"/>
      <c r="AI472" s="173"/>
      <c r="AJ472" s="173"/>
      <c r="AK472" s="173"/>
      <c r="AL472" s="173"/>
      <c r="AM472" s="173"/>
      <c r="AN472" s="173"/>
      <c r="AO472" s="173"/>
    </row>
    <row r="473" spans="1:41" ht="12" customHeight="1">
      <c r="A473" s="173"/>
      <c r="B473" s="684" t="s">
        <v>315</v>
      </c>
      <c r="C473" s="662"/>
      <c r="D473" s="662"/>
      <c r="E473" s="663"/>
      <c r="F473" s="290" t="s">
        <v>21</v>
      </c>
      <c r="G473" s="289" t="str">
        <f>MATERIALES!$C$5</f>
        <v>ACEROS - ALAMBRES - HIERROS - CUBIERTAS - ESPECIALES</v>
      </c>
      <c r="H473" s="291">
        <v>2</v>
      </c>
      <c r="I473" s="211" t="e">
        <f t="shared" si="33"/>
        <v>#VALUE!</v>
      </c>
      <c r="J473" s="206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  <c r="AA473" s="173"/>
      <c r="AB473" s="173"/>
      <c r="AC473" s="173"/>
      <c r="AD473" s="173"/>
      <c r="AE473" s="173"/>
      <c r="AF473" s="173"/>
      <c r="AG473" s="173"/>
      <c r="AH473" s="173"/>
      <c r="AI473" s="173"/>
      <c r="AJ473" s="173"/>
      <c r="AK473" s="173"/>
      <c r="AL473" s="173"/>
      <c r="AM473" s="173"/>
      <c r="AN473" s="173"/>
      <c r="AO473" s="173"/>
    </row>
    <row r="474" spans="1:41" ht="12" customHeight="1">
      <c r="A474" s="173"/>
      <c r="B474" s="684"/>
      <c r="C474" s="662"/>
      <c r="D474" s="662"/>
      <c r="E474" s="663"/>
      <c r="F474" s="290"/>
      <c r="G474" s="289"/>
      <c r="H474" s="291"/>
      <c r="I474" s="211">
        <f t="shared" si="33"/>
        <v>0</v>
      </c>
      <c r="J474" s="206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  <c r="AA474" s="173"/>
      <c r="AB474" s="173"/>
      <c r="AC474" s="173"/>
      <c r="AD474" s="173"/>
      <c r="AE474" s="173"/>
      <c r="AF474" s="173"/>
      <c r="AG474" s="173"/>
      <c r="AH474" s="173"/>
      <c r="AI474" s="173"/>
      <c r="AJ474" s="173"/>
      <c r="AK474" s="173"/>
      <c r="AL474" s="173"/>
      <c r="AM474" s="173"/>
      <c r="AN474" s="173"/>
      <c r="AO474" s="173"/>
    </row>
    <row r="475" spans="1:41" ht="12" customHeight="1">
      <c r="A475" s="173"/>
      <c r="B475" s="684"/>
      <c r="C475" s="662"/>
      <c r="D475" s="662"/>
      <c r="E475" s="663"/>
      <c r="F475" s="290"/>
      <c r="G475" s="289"/>
      <c r="H475" s="291"/>
      <c r="I475" s="211">
        <f t="shared" si="33"/>
        <v>0</v>
      </c>
      <c r="J475" s="206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  <c r="AA475" s="173"/>
      <c r="AB475" s="173"/>
      <c r="AC475" s="173"/>
      <c r="AD475" s="173"/>
      <c r="AE475" s="173"/>
      <c r="AF475" s="173"/>
      <c r="AG475" s="173"/>
      <c r="AH475" s="173"/>
      <c r="AI475" s="173"/>
      <c r="AJ475" s="173"/>
      <c r="AK475" s="173"/>
      <c r="AL475" s="173"/>
      <c r="AM475" s="173"/>
      <c r="AN475" s="173"/>
      <c r="AO475" s="173"/>
    </row>
    <row r="476" spans="1:41" ht="12" customHeight="1">
      <c r="A476" s="173"/>
      <c r="B476" s="687"/>
      <c r="C476" s="662"/>
      <c r="D476" s="662"/>
      <c r="E476" s="663"/>
      <c r="F476" s="290"/>
      <c r="G476" s="289"/>
      <c r="H476" s="291"/>
      <c r="I476" s="292"/>
      <c r="J476" s="195" t="s">
        <v>267</v>
      </c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  <c r="AA476" s="173"/>
      <c r="AB476" s="173"/>
      <c r="AC476" s="173"/>
      <c r="AD476" s="173"/>
      <c r="AE476" s="173"/>
      <c r="AF476" s="173"/>
      <c r="AG476" s="173"/>
      <c r="AH476" s="173"/>
      <c r="AI476" s="173"/>
      <c r="AJ476" s="173"/>
      <c r="AK476" s="173"/>
      <c r="AL476" s="173"/>
      <c r="AM476" s="173"/>
      <c r="AN476" s="173"/>
      <c r="AO476" s="173"/>
    </row>
    <row r="477" spans="1:41" ht="12" customHeight="1">
      <c r="A477" s="173"/>
      <c r="B477" s="684"/>
      <c r="C477" s="662"/>
      <c r="D477" s="662"/>
      <c r="E477" s="663"/>
      <c r="F477" s="290"/>
      <c r="G477" s="289"/>
      <c r="H477" s="288"/>
      <c r="I477" s="292"/>
      <c r="J477" s="215" t="e">
        <f>SUM(I470:I476)</f>
        <v>#REF!</v>
      </c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  <c r="AA477" s="173"/>
      <c r="AB477" s="173"/>
      <c r="AC477" s="173"/>
      <c r="AD477" s="173"/>
      <c r="AE477" s="173"/>
      <c r="AF477" s="173"/>
      <c r="AG477" s="173"/>
      <c r="AH477" s="173"/>
      <c r="AI477" s="173"/>
      <c r="AJ477" s="173"/>
      <c r="AK477" s="173"/>
      <c r="AL477" s="173"/>
      <c r="AM477" s="173"/>
      <c r="AN477" s="173"/>
      <c r="AO477" s="173"/>
    </row>
    <row r="478" spans="1:41" ht="12" customHeight="1">
      <c r="A478" s="173"/>
      <c r="B478" s="689" t="s">
        <v>273</v>
      </c>
      <c r="C478" s="663"/>
      <c r="D478" s="287" t="s">
        <v>14</v>
      </c>
      <c r="E478" s="293" t="s">
        <v>274</v>
      </c>
      <c r="F478" s="294" t="s">
        <v>275</v>
      </c>
      <c r="G478" s="293" t="s">
        <v>276</v>
      </c>
      <c r="H478" s="294" t="s">
        <v>277</v>
      </c>
      <c r="I478" s="293" t="s">
        <v>278</v>
      </c>
      <c r="J478" s="20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  <c r="AA478" s="173"/>
      <c r="AB478" s="173"/>
      <c r="AC478" s="173"/>
      <c r="AD478" s="173"/>
      <c r="AE478" s="173"/>
      <c r="AF478" s="173"/>
      <c r="AG478" s="173"/>
      <c r="AH478" s="173"/>
      <c r="AI478" s="173"/>
      <c r="AJ478" s="173"/>
      <c r="AK478" s="173"/>
      <c r="AL478" s="173"/>
      <c r="AM478" s="173"/>
      <c r="AN478" s="173"/>
      <c r="AO478" s="173"/>
    </row>
    <row r="479" spans="1:41" ht="12" customHeight="1">
      <c r="A479" s="173"/>
      <c r="B479" s="669" t="s">
        <v>279</v>
      </c>
      <c r="C479" s="668"/>
      <c r="D479" s="196">
        <v>1</v>
      </c>
      <c r="E479" s="195">
        <f>90000*D479</f>
        <v>90000</v>
      </c>
      <c r="F479" s="196">
        <v>85</v>
      </c>
      <c r="G479" s="195">
        <f t="shared" si="34" ref="G479:G480">SUM(E479*(1+F479/100))</f>
        <v>166500</v>
      </c>
      <c r="H479" s="196">
        <v>12</v>
      </c>
      <c r="I479" s="211">
        <f t="shared" si="35" ref="I479:I480">SUM(G479/H479)</f>
        <v>13875</v>
      </c>
      <c r="J479" s="694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  <c r="AA479" s="173"/>
      <c r="AB479" s="173"/>
      <c r="AC479" s="173"/>
      <c r="AD479" s="173"/>
      <c r="AE479" s="173"/>
      <c r="AF479" s="173"/>
      <c r="AG479" s="173"/>
      <c r="AH479" s="173"/>
      <c r="AI479" s="173"/>
      <c r="AJ479" s="173"/>
      <c r="AK479" s="173"/>
      <c r="AL479" s="173"/>
      <c r="AM479" s="173"/>
      <c r="AN479" s="173"/>
      <c r="AO479" s="173"/>
    </row>
    <row r="480" spans="1:41" ht="12" customHeight="1">
      <c r="A480" s="173"/>
      <c r="B480" s="669" t="s">
        <v>280</v>
      </c>
      <c r="C480" s="668"/>
      <c r="D480" s="196">
        <v>1</v>
      </c>
      <c r="E480" s="195">
        <f>40000*D480</f>
        <v>40000</v>
      </c>
      <c r="F480" s="196">
        <f>F479</f>
        <v>85</v>
      </c>
      <c r="G480" s="195">
        <f t="shared" si="34"/>
        <v>74000</v>
      </c>
      <c r="H480" s="196">
        <f>H479</f>
        <v>12</v>
      </c>
      <c r="I480" s="211">
        <f t="shared" si="35"/>
        <v>6166.666666666667</v>
      </c>
      <c r="J480" s="695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  <c r="AA480" s="173"/>
      <c r="AB480" s="173"/>
      <c r="AC480" s="173"/>
      <c r="AD480" s="173"/>
      <c r="AE480" s="173"/>
      <c r="AF480" s="173"/>
      <c r="AG480" s="173"/>
      <c r="AH480" s="173"/>
      <c r="AI480" s="173"/>
      <c r="AJ480" s="173"/>
      <c r="AK480" s="173"/>
      <c r="AL480" s="173"/>
      <c r="AM480" s="173"/>
      <c r="AN480" s="173"/>
      <c r="AO480" s="173"/>
    </row>
    <row r="481" spans="1:41" ht="12" customHeight="1">
      <c r="A481" s="173"/>
      <c r="B481" s="684"/>
      <c r="C481" s="662"/>
      <c r="D481" s="663"/>
      <c r="E481" s="289"/>
      <c r="F481" s="288"/>
      <c r="G481" s="289"/>
      <c r="H481" s="288"/>
      <c r="I481" s="292"/>
      <c r="J481" s="195" t="s">
        <v>267</v>
      </c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  <c r="AA481" s="173"/>
      <c r="AB481" s="173"/>
      <c r="AC481" s="173"/>
      <c r="AD481" s="173"/>
      <c r="AE481" s="173"/>
      <c r="AF481" s="173"/>
      <c r="AG481" s="173"/>
      <c r="AH481" s="173"/>
      <c r="AI481" s="173"/>
      <c r="AJ481" s="173"/>
      <c r="AK481" s="173"/>
      <c r="AL481" s="173"/>
      <c r="AM481" s="173"/>
      <c r="AN481" s="173"/>
      <c r="AO481" s="173"/>
    </row>
    <row r="482" spans="1:41" ht="12" customHeight="1">
      <c r="A482" s="173"/>
      <c r="B482" s="687"/>
      <c r="C482" s="662"/>
      <c r="D482" s="663"/>
      <c r="E482" s="292"/>
      <c r="F482" s="288"/>
      <c r="G482" s="292"/>
      <c r="H482" s="288"/>
      <c r="I482" s="292"/>
      <c r="J482" s="203">
        <f>SUM(I479:I480)</f>
        <v>20041.666666666668</v>
      </c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  <c r="AA482" s="173"/>
      <c r="AB482" s="173"/>
      <c r="AC482" s="173"/>
      <c r="AD482" s="173"/>
      <c r="AE482" s="173"/>
      <c r="AF482" s="173"/>
      <c r="AG482" s="173"/>
      <c r="AH482" s="173"/>
      <c r="AI482" s="173"/>
      <c r="AJ482" s="173"/>
      <c r="AK482" s="173"/>
      <c r="AL482" s="173"/>
      <c r="AM482" s="173"/>
      <c r="AN482" s="173"/>
      <c r="AO482" s="173"/>
    </row>
    <row r="483" spans="1:41" ht="12" customHeight="1">
      <c r="A483" s="173"/>
      <c r="B483" s="702" t="s">
        <v>281</v>
      </c>
      <c r="C483" s="662"/>
      <c r="D483" s="668"/>
      <c r="E483" s="293" t="s">
        <v>13</v>
      </c>
      <c r="F483" s="294" t="s">
        <v>14</v>
      </c>
      <c r="G483" s="295" t="s">
        <v>316</v>
      </c>
      <c r="H483" s="294" t="s">
        <v>283</v>
      </c>
      <c r="I483" s="293" t="s">
        <v>264</v>
      </c>
      <c r="J483" s="219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  <c r="AA483" s="173"/>
      <c r="AB483" s="173"/>
      <c r="AC483" s="173"/>
      <c r="AD483" s="173"/>
      <c r="AE483" s="173"/>
      <c r="AF483" s="173"/>
      <c r="AG483" s="173"/>
      <c r="AH483" s="173"/>
      <c r="AI483" s="173"/>
      <c r="AJ483" s="173"/>
      <c r="AK483" s="173"/>
      <c r="AL483" s="173"/>
      <c r="AM483" s="173"/>
      <c r="AN483" s="173"/>
      <c r="AO483" s="173"/>
    </row>
    <row r="484" spans="1:41" ht="24" customHeight="1">
      <c r="A484" s="173"/>
      <c r="B484" s="698"/>
      <c r="C484" s="662"/>
      <c r="D484" s="668"/>
      <c r="E484" s="296"/>
      <c r="F484" s="297"/>
      <c r="G484" s="298"/>
      <c r="H484" s="297"/>
      <c r="I484" s="299"/>
      <c r="J484" s="289" t="s">
        <v>267</v>
      </c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  <c r="AA484" s="173"/>
      <c r="AB484" s="173"/>
      <c r="AC484" s="173"/>
      <c r="AD484" s="173"/>
      <c r="AE484" s="173"/>
      <c r="AF484" s="173"/>
      <c r="AG484" s="173"/>
      <c r="AH484" s="173"/>
      <c r="AI484" s="173"/>
      <c r="AJ484" s="173"/>
      <c r="AK484" s="173"/>
      <c r="AL484" s="173"/>
      <c r="AM484" s="173"/>
      <c r="AN484" s="173"/>
      <c r="AO484" s="173"/>
    </row>
    <row r="485" spans="1:41" ht="12" customHeight="1">
      <c r="A485" s="173"/>
      <c r="B485" s="703"/>
      <c r="C485" s="679"/>
      <c r="D485" s="679"/>
      <c r="E485" s="621"/>
      <c r="F485" s="300"/>
      <c r="G485" s="289"/>
      <c r="H485" s="288"/>
      <c r="I485" s="292"/>
      <c r="J485" s="203">
        <f>SUM(I484)</f>
        <v>0</v>
      </c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  <c r="AA485" s="173"/>
      <c r="AB485" s="173"/>
      <c r="AC485" s="173"/>
      <c r="AD485" s="173"/>
      <c r="AE485" s="173"/>
      <c r="AF485" s="173"/>
      <c r="AG485" s="173"/>
      <c r="AH485" s="173"/>
      <c r="AI485" s="173"/>
      <c r="AJ485" s="173"/>
      <c r="AK485" s="173"/>
      <c r="AL485" s="173"/>
      <c r="AM485" s="173"/>
      <c r="AN485" s="173"/>
      <c r="AO485" s="173"/>
    </row>
    <row r="486" spans="1:41" ht="12" customHeight="1">
      <c r="A486" s="173"/>
      <c r="B486" s="688" t="s">
        <v>137</v>
      </c>
      <c r="C486" s="662"/>
      <c r="D486" s="662"/>
      <c r="E486" s="662"/>
      <c r="F486" s="662"/>
      <c r="G486" s="662"/>
      <c r="H486" s="662"/>
      <c r="I486" s="663"/>
      <c r="J486" s="219" t="e">
        <f>SUM(J477+J467+J482+J485)</f>
        <v>#REF!</v>
      </c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  <c r="AB486" s="173"/>
      <c r="AC486" s="173"/>
      <c r="AD486" s="173"/>
      <c r="AE486" s="173"/>
      <c r="AF486" s="173"/>
      <c r="AG486" s="173"/>
      <c r="AH486" s="173"/>
      <c r="AI486" s="173"/>
      <c r="AJ486" s="173"/>
      <c r="AK486" s="173"/>
      <c r="AL486" s="173"/>
      <c r="AM486" s="173"/>
      <c r="AN486" s="173"/>
      <c r="AO486" s="173"/>
    </row>
    <row r="487" spans="1:41" ht="35.25" customHeight="1">
      <c r="A487" s="173"/>
      <c r="B487" s="688" t="s">
        <v>284</v>
      </c>
      <c r="C487" s="662"/>
      <c r="D487" s="662"/>
      <c r="E487" s="662"/>
      <c r="F487" s="662"/>
      <c r="G487" s="662"/>
      <c r="H487" s="662"/>
      <c r="I487" s="663"/>
      <c r="J487" s="203" t="e">
        <f>J486</f>
        <v>#REF!</v>
      </c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  <c r="AB487" s="173"/>
      <c r="AC487" s="173"/>
      <c r="AD487" s="173"/>
      <c r="AE487" s="173"/>
      <c r="AF487" s="173"/>
      <c r="AG487" s="173"/>
      <c r="AH487" s="173"/>
      <c r="AI487" s="173"/>
      <c r="AJ487" s="173"/>
      <c r="AK487" s="173"/>
      <c r="AL487" s="173"/>
      <c r="AM487" s="173"/>
      <c r="AN487" s="173"/>
      <c r="AO487" s="173"/>
    </row>
    <row r="488" spans="1:41" ht="12" customHeight="1">
      <c r="A488" s="173"/>
      <c r="B488" s="696"/>
      <c r="C488" s="665"/>
      <c r="D488" s="682"/>
      <c r="E488" s="178"/>
      <c r="F488" s="177"/>
      <c r="G488" s="178"/>
      <c r="H488" s="179"/>
      <c r="I488" s="178"/>
      <c r="J488" s="180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  <c r="AA488" s="173"/>
      <c r="AB488" s="173"/>
      <c r="AC488" s="173"/>
      <c r="AD488" s="173"/>
      <c r="AE488" s="173"/>
      <c r="AF488" s="173"/>
      <c r="AG488" s="173"/>
      <c r="AH488" s="173"/>
      <c r="AI488" s="173"/>
      <c r="AJ488" s="173"/>
      <c r="AK488" s="173"/>
      <c r="AL488" s="173"/>
      <c r="AM488" s="173"/>
      <c r="AN488" s="173"/>
      <c r="AO488" s="173"/>
    </row>
    <row r="489" spans="1:41" ht="12" customHeight="1">
      <c r="A489" s="173"/>
      <c r="B489" s="697" t="s">
        <v>257</v>
      </c>
      <c r="C489" s="676"/>
      <c r="D489" s="690" t="e">
        <f>+$D$8</f>
        <v>#REF!</v>
      </c>
      <c r="E489" s="672"/>
      <c r="F489" s="672"/>
      <c r="G489" s="672"/>
      <c r="H489" s="672"/>
      <c r="I489" s="672"/>
      <c r="J489" s="6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  <c r="AA489" s="173"/>
      <c r="AB489" s="173"/>
      <c r="AC489" s="173"/>
      <c r="AD489" s="173"/>
      <c r="AE489" s="173"/>
      <c r="AF489" s="173"/>
      <c r="AG489" s="173"/>
      <c r="AH489" s="173"/>
      <c r="AI489" s="173"/>
      <c r="AJ489" s="173"/>
      <c r="AK489" s="173"/>
      <c r="AL489" s="173"/>
      <c r="AM489" s="173"/>
      <c r="AN489" s="173"/>
      <c r="AO489" s="173"/>
    </row>
    <row r="490" spans="1:41" ht="22.5" customHeight="1">
      <c r="A490" s="173"/>
      <c r="B490" s="181"/>
      <c r="C490" s="182"/>
      <c r="D490" s="674"/>
      <c r="E490" s="637"/>
      <c r="F490" s="637"/>
      <c r="G490" s="637"/>
      <c r="H490" s="637"/>
      <c r="I490" s="637"/>
      <c r="J490" s="638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  <c r="AA490" s="173"/>
      <c r="AB490" s="173"/>
      <c r="AC490" s="173"/>
      <c r="AD490" s="173"/>
      <c r="AE490" s="173"/>
      <c r="AF490" s="173"/>
      <c r="AG490" s="173"/>
      <c r="AH490" s="173"/>
      <c r="AI490" s="173"/>
      <c r="AJ490" s="173"/>
      <c r="AK490" s="173"/>
      <c r="AL490" s="173"/>
      <c r="AM490" s="173"/>
      <c r="AN490" s="173"/>
      <c r="AO490" s="173"/>
    </row>
    <row r="491" spans="1:41" ht="12" customHeight="1">
      <c r="A491" s="173"/>
      <c r="B491" s="181"/>
      <c r="C491" s="182"/>
      <c r="D491" s="183"/>
      <c r="E491" s="184"/>
      <c r="F491" s="183"/>
      <c r="G491" s="184"/>
      <c r="H491" s="183"/>
      <c r="I491" s="184"/>
      <c r="J491" s="185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  <c r="AB491" s="173"/>
      <c r="AC491" s="173"/>
      <c r="AD491" s="173"/>
      <c r="AE491" s="173"/>
      <c r="AF491" s="173"/>
      <c r="AG491" s="173"/>
      <c r="AH491" s="173"/>
      <c r="AI491" s="173"/>
      <c r="AJ491" s="173"/>
      <c r="AK491" s="173"/>
      <c r="AL491" s="173"/>
      <c r="AM491" s="173"/>
      <c r="AN491" s="173"/>
      <c r="AO491" s="173"/>
    </row>
    <row r="492" spans="1:41" ht="11.25" customHeight="1">
      <c r="A492" s="173"/>
      <c r="B492" s="186" t="s">
        <v>258</v>
      </c>
      <c r="C492" s="187" t="e">
        <f>+'BLOQUE PRINCIPAL'!#REF!</f>
        <v>#REF!</v>
      </c>
      <c r="D492" s="675" t="e">
        <f>+'BLOQUE PRINCIPAL'!#REF!</f>
        <v>#REF!</v>
      </c>
      <c r="E492" s="640"/>
      <c r="F492" s="640"/>
      <c r="G492" s="640"/>
      <c r="H492" s="676"/>
      <c r="I492" s="677" t="s">
        <v>259</v>
      </c>
      <c r="J492" s="641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  <c r="AG492" s="173"/>
      <c r="AH492" s="173"/>
      <c r="AI492" s="173"/>
      <c r="AJ492" s="173"/>
      <c r="AK492" s="173"/>
      <c r="AL492" s="173"/>
      <c r="AM492" s="173"/>
      <c r="AN492" s="173"/>
      <c r="AO492" s="173"/>
    </row>
    <row r="493" spans="1:41" ht="38.25" customHeight="1">
      <c r="A493" s="173"/>
      <c r="B493" s="188" t="s">
        <v>260</v>
      </c>
      <c r="C493" s="189" t="e">
        <f>+'BLOQUE PRINCIPAL'!#REF!</f>
        <v>#REF!</v>
      </c>
      <c r="D493" s="678" t="e">
        <f>+'BLOQUE PRINCIPAL'!#REF!</f>
        <v>#REF!</v>
      </c>
      <c r="E493" s="679"/>
      <c r="F493" s="679"/>
      <c r="G493" s="679"/>
      <c r="H493" s="680"/>
      <c r="I493" s="190" t="s">
        <v>196</v>
      </c>
      <c r="J493" s="191" t="e">
        <f>+'BLOQUE PRINCIPAL'!#REF!</f>
        <v>#REF!</v>
      </c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  <c r="AG493" s="173"/>
      <c r="AH493" s="173"/>
      <c r="AI493" s="173"/>
      <c r="AJ493" s="173"/>
      <c r="AK493" s="173"/>
      <c r="AL493" s="173"/>
      <c r="AM493" s="173"/>
      <c r="AN493" s="173"/>
      <c r="AO493" s="173"/>
    </row>
    <row r="494" spans="1:41" ht="12" customHeight="1">
      <c r="A494" s="173"/>
      <c r="B494" s="689" t="s">
        <v>261</v>
      </c>
      <c r="C494" s="662"/>
      <c r="D494" s="662"/>
      <c r="E494" s="663"/>
      <c r="F494" s="287" t="s">
        <v>13</v>
      </c>
      <c r="G494" s="275" t="s">
        <v>262</v>
      </c>
      <c r="H494" s="287" t="s">
        <v>263</v>
      </c>
      <c r="I494" s="275" t="s">
        <v>264</v>
      </c>
      <c r="J494" s="195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  <c r="AG494" s="173"/>
      <c r="AH494" s="173"/>
      <c r="AI494" s="173"/>
      <c r="AJ494" s="173"/>
      <c r="AK494" s="173"/>
      <c r="AL494" s="173"/>
      <c r="AM494" s="173"/>
      <c r="AN494" s="173"/>
      <c r="AO494" s="173"/>
    </row>
    <row r="495" spans="1:41" ht="12" customHeight="1">
      <c r="A495" s="173"/>
      <c r="B495" s="684" t="s">
        <v>265</v>
      </c>
      <c r="C495" s="662"/>
      <c r="D495" s="662"/>
      <c r="E495" s="663"/>
      <c r="F495" s="288" t="s">
        <v>266</v>
      </c>
      <c r="G495" s="289">
        <f>+J512*0.05</f>
        <v>1002.0833333333335</v>
      </c>
      <c r="H495" s="288">
        <v>1</v>
      </c>
      <c r="I495" s="211">
        <f>SUM(G495/H495)</f>
        <v>1002.0833333333335</v>
      </c>
      <c r="J495" s="197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</row>
    <row r="496" spans="1:41" ht="12" customHeight="1">
      <c r="A496" s="173"/>
      <c r="B496" s="684"/>
      <c r="C496" s="662"/>
      <c r="D496" s="662"/>
      <c r="E496" s="663"/>
      <c r="F496" s="290"/>
      <c r="G496" s="289"/>
      <c r="H496" s="288"/>
      <c r="I496" s="289"/>
      <c r="J496" s="199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</row>
    <row r="497" spans="1:41" ht="12" customHeight="1">
      <c r="A497" s="173"/>
      <c r="B497" s="684"/>
      <c r="C497" s="662"/>
      <c r="D497" s="662"/>
      <c r="E497" s="663"/>
      <c r="F497" s="290"/>
      <c r="G497" s="289"/>
      <c r="H497" s="288"/>
      <c r="I497" s="289" t="s">
        <v>199</v>
      </c>
      <c r="J497" s="195" t="s">
        <v>267</v>
      </c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173"/>
    </row>
    <row r="498" spans="1:41" ht="12" customHeight="1">
      <c r="A498" s="173"/>
      <c r="B498" s="684"/>
      <c r="C498" s="662"/>
      <c r="D498" s="662"/>
      <c r="E498" s="663"/>
      <c r="F498" s="290"/>
      <c r="G498" s="289"/>
      <c r="H498" s="288"/>
      <c r="I498" s="289"/>
      <c r="J498" s="203">
        <f>SUM(I495:I496)</f>
        <v>1002.0833333333335</v>
      </c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173"/>
    </row>
    <row r="499" spans="1:41" ht="12" customHeight="1">
      <c r="A499" s="173"/>
      <c r="B499" s="684"/>
      <c r="C499" s="662"/>
      <c r="D499" s="662"/>
      <c r="E499" s="663"/>
      <c r="F499" s="288"/>
      <c r="G499" s="289"/>
      <c r="H499" s="288"/>
      <c r="I499" s="289"/>
      <c r="J499" s="195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173"/>
    </row>
    <row r="500" spans="1:41" ht="12" customHeight="1">
      <c r="A500" s="173"/>
      <c r="B500" s="689" t="s">
        <v>268</v>
      </c>
      <c r="C500" s="662"/>
      <c r="D500" s="662"/>
      <c r="E500" s="663"/>
      <c r="F500" s="287" t="s">
        <v>13</v>
      </c>
      <c r="G500" s="275" t="s">
        <v>269</v>
      </c>
      <c r="H500" s="287" t="s">
        <v>209</v>
      </c>
      <c r="I500" s="275" t="s">
        <v>264</v>
      </c>
      <c r="J500" s="197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</row>
    <row r="501" spans="1:41" ht="12" customHeight="1">
      <c r="A501" s="173"/>
      <c r="B501" s="684" t="s">
        <v>317</v>
      </c>
      <c r="C501" s="662"/>
      <c r="D501" s="662"/>
      <c r="E501" s="663"/>
      <c r="F501" s="290" t="s">
        <v>21</v>
      </c>
      <c r="G501" s="289" t="e">
        <f>MATERIALES!#REF!</f>
        <v>#REF!</v>
      </c>
      <c r="H501" s="291">
        <v>1</v>
      </c>
      <c r="I501" s="211" t="e">
        <f t="shared" si="36" ref="I501:I505">+G501*H501</f>
        <v>#REF!</v>
      </c>
      <c r="J501" s="206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  <c r="AA501" s="173"/>
      <c r="AB501" s="173"/>
      <c r="AC501" s="173"/>
      <c r="AD501" s="173"/>
      <c r="AE501" s="173"/>
      <c r="AF501" s="173"/>
      <c r="AG501" s="173"/>
      <c r="AH501" s="173"/>
      <c r="AI501" s="173"/>
      <c r="AJ501" s="173"/>
      <c r="AK501" s="173"/>
      <c r="AL501" s="173"/>
      <c r="AM501" s="173"/>
      <c r="AN501" s="173"/>
      <c r="AO501" s="173"/>
    </row>
    <row r="502" spans="1:41" ht="12" customHeight="1">
      <c r="A502" s="173"/>
      <c r="B502" s="669" t="s">
        <v>310</v>
      </c>
      <c r="C502" s="662"/>
      <c r="D502" s="662"/>
      <c r="E502" s="663"/>
      <c r="F502" s="198" t="s">
        <v>21</v>
      </c>
      <c r="G502" s="277" t="e">
        <f>MATERIALES!#REF!</f>
        <v>#REF!</v>
      </c>
      <c r="H502" s="291">
        <v>0.04</v>
      </c>
      <c r="I502" s="211" t="e">
        <f t="shared" si="36"/>
        <v>#REF!</v>
      </c>
      <c r="J502" s="206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  <c r="AA502" s="173"/>
      <c r="AB502" s="173"/>
      <c r="AC502" s="173"/>
      <c r="AD502" s="173"/>
      <c r="AE502" s="173"/>
      <c r="AF502" s="173"/>
      <c r="AG502" s="173"/>
      <c r="AH502" s="173"/>
      <c r="AI502" s="173"/>
      <c r="AJ502" s="173"/>
      <c r="AK502" s="173"/>
      <c r="AL502" s="173"/>
      <c r="AM502" s="173"/>
      <c r="AN502" s="173"/>
      <c r="AO502" s="173"/>
    </row>
    <row r="503" spans="1:41" ht="12" customHeight="1">
      <c r="A503" s="173"/>
      <c r="B503" s="669" t="s">
        <v>311</v>
      </c>
      <c r="C503" s="662"/>
      <c r="D503" s="662"/>
      <c r="E503" s="663"/>
      <c r="F503" s="198" t="s">
        <v>21</v>
      </c>
      <c r="G503" s="277" t="e">
        <f>MATERIALES!#REF!</f>
        <v>#REF!</v>
      </c>
      <c r="H503" s="291">
        <v>0.08</v>
      </c>
      <c r="I503" s="211" t="e">
        <f t="shared" si="36"/>
        <v>#REF!</v>
      </c>
      <c r="J503" s="206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  <c r="AA503" s="173"/>
      <c r="AB503" s="173"/>
      <c r="AC503" s="173"/>
      <c r="AD503" s="173"/>
      <c r="AE503" s="173"/>
      <c r="AF503" s="173"/>
      <c r="AG503" s="173"/>
      <c r="AH503" s="173"/>
      <c r="AI503" s="173"/>
      <c r="AJ503" s="173"/>
      <c r="AK503" s="173"/>
      <c r="AL503" s="173"/>
      <c r="AM503" s="173"/>
      <c r="AN503" s="173"/>
      <c r="AO503" s="173"/>
    </row>
    <row r="504" spans="1:41" ht="12" customHeight="1">
      <c r="A504" s="173"/>
      <c r="B504" s="684" t="s">
        <v>315</v>
      </c>
      <c r="C504" s="662"/>
      <c r="D504" s="662"/>
      <c r="E504" s="663"/>
      <c r="F504" s="290" t="s">
        <v>21</v>
      </c>
      <c r="G504" s="289" t="str">
        <f>MATERIALES!$C$5</f>
        <v>ACEROS - ALAMBRES - HIERROS - CUBIERTAS - ESPECIALES</v>
      </c>
      <c r="H504" s="291">
        <v>2</v>
      </c>
      <c r="I504" s="211" t="e">
        <f t="shared" si="36"/>
        <v>#VALUE!</v>
      </c>
      <c r="J504" s="206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  <c r="AA504" s="173"/>
      <c r="AB504" s="173"/>
      <c r="AC504" s="173"/>
      <c r="AD504" s="173"/>
      <c r="AE504" s="173"/>
      <c r="AF504" s="173"/>
      <c r="AG504" s="173"/>
      <c r="AH504" s="173"/>
      <c r="AI504" s="173"/>
      <c r="AJ504" s="173"/>
      <c r="AK504" s="173"/>
      <c r="AL504" s="173"/>
      <c r="AM504" s="173"/>
      <c r="AN504" s="173"/>
      <c r="AO504" s="173"/>
    </row>
    <row r="505" spans="1:41" ht="12" customHeight="1">
      <c r="A505" s="173"/>
      <c r="B505" s="684"/>
      <c r="C505" s="662"/>
      <c r="D505" s="662"/>
      <c r="E505" s="663"/>
      <c r="F505" s="290"/>
      <c r="G505" s="289"/>
      <c r="H505" s="291"/>
      <c r="I505" s="211">
        <f t="shared" si="36"/>
        <v>0</v>
      </c>
      <c r="J505" s="206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  <c r="AA505" s="173"/>
      <c r="AB505" s="173"/>
      <c r="AC505" s="173"/>
      <c r="AD505" s="173"/>
      <c r="AE505" s="173"/>
      <c r="AF505" s="173"/>
      <c r="AG505" s="173"/>
      <c r="AH505" s="173"/>
      <c r="AI505" s="173"/>
      <c r="AJ505" s="173"/>
      <c r="AK505" s="173"/>
      <c r="AL505" s="173"/>
      <c r="AM505" s="173"/>
      <c r="AN505" s="173"/>
      <c r="AO505" s="173"/>
    </row>
    <row r="506" spans="1:41" ht="12" customHeight="1">
      <c r="A506" s="173"/>
      <c r="B506" s="686"/>
      <c r="C506" s="662"/>
      <c r="D506" s="662"/>
      <c r="E506" s="663"/>
      <c r="F506" s="290"/>
      <c r="G506" s="289"/>
      <c r="H506" s="291"/>
      <c r="I506" s="292"/>
      <c r="J506" s="195" t="s">
        <v>267</v>
      </c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  <c r="AA506" s="173"/>
      <c r="AB506" s="173"/>
      <c r="AC506" s="173"/>
      <c r="AD506" s="173"/>
      <c r="AE506" s="173"/>
      <c r="AF506" s="173"/>
      <c r="AG506" s="173"/>
      <c r="AH506" s="173"/>
      <c r="AI506" s="173"/>
      <c r="AJ506" s="173"/>
      <c r="AK506" s="173"/>
      <c r="AL506" s="173"/>
      <c r="AM506" s="173"/>
      <c r="AN506" s="173"/>
      <c r="AO506" s="173"/>
    </row>
    <row r="507" spans="1:41" ht="12" customHeight="1">
      <c r="A507" s="173"/>
      <c r="B507" s="684"/>
      <c r="C507" s="662"/>
      <c r="D507" s="662"/>
      <c r="E507" s="663"/>
      <c r="F507" s="290"/>
      <c r="G507" s="289"/>
      <c r="H507" s="288"/>
      <c r="I507" s="292"/>
      <c r="J507" s="215" t="e">
        <f>SUM(I501:I506)</f>
        <v>#REF!</v>
      </c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  <c r="AA507" s="173"/>
      <c r="AB507" s="173"/>
      <c r="AC507" s="173"/>
      <c r="AD507" s="173"/>
      <c r="AE507" s="173"/>
      <c r="AF507" s="173"/>
      <c r="AG507" s="173"/>
      <c r="AH507" s="173"/>
      <c r="AI507" s="173"/>
      <c r="AJ507" s="173"/>
      <c r="AK507" s="173"/>
      <c r="AL507" s="173"/>
      <c r="AM507" s="173"/>
      <c r="AN507" s="173"/>
      <c r="AO507" s="173"/>
    </row>
    <row r="508" spans="1:41" ht="12" customHeight="1">
      <c r="A508" s="173"/>
      <c r="B508" s="689" t="s">
        <v>273</v>
      </c>
      <c r="C508" s="663"/>
      <c r="D508" s="287" t="s">
        <v>14</v>
      </c>
      <c r="E508" s="293" t="s">
        <v>274</v>
      </c>
      <c r="F508" s="294" t="s">
        <v>275</v>
      </c>
      <c r="G508" s="293" t="s">
        <v>276</v>
      </c>
      <c r="H508" s="294" t="s">
        <v>277</v>
      </c>
      <c r="I508" s="293" t="s">
        <v>278</v>
      </c>
      <c r="J508" s="20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  <c r="AA508" s="173"/>
      <c r="AB508" s="173"/>
      <c r="AC508" s="173"/>
      <c r="AD508" s="173"/>
      <c r="AE508" s="173"/>
      <c r="AF508" s="173"/>
      <c r="AG508" s="173"/>
      <c r="AH508" s="173"/>
      <c r="AI508" s="173"/>
      <c r="AJ508" s="173"/>
      <c r="AK508" s="173"/>
      <c r="AL508" s="173"/>
      <c r="AM508" s="173"/>
      <c r="AN508" s="173"/>
      <c r="AO508" s="173"/>
    </row>
    <row r="509" spans="1:41" ht="12" customHeight="1">
      <c r="A509" s="173"/>
      <c r="B509" s="669" t="s">
        <v>279</v>
      </c>
      <c r="C509" s="668"/>
      <c r="D509" s="196">
        <v>1</v>
      </c>
      <c r="E509" s="195">
        <f>90000*D509</f>
        <v>90000</v>
      </c>
      <c r="F509" s="196">
        <v>85</v>
      </c>
      <c r="G509" s="195">
        <f t="shared" si="37" ref="G509:G510">SUM(E509*(1+F509/100))</f>
        <v>166500</v>
      </c>
      <c r="H509" s="196">
        <v>12</v>
      </c>
      <c r="I509" s="211">
        <f t="shared" si="38" ref="I509:I510">SUM(G509/H509)</f>
        <v>13875</v>
      </c>
      <c r="J509" s="694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  <c r="AA509" s="173"/>
      <c r="AB509" s="173"/>
      <c r="AC509" s="173"/>
      <c r="AD509" s="173"/>
      <c r="AE509" s="173"/>
      <c r="AF509" s="173"/>
      <c r="AG509" s="173"/>
      <c r="AH509" s="173"/>
      <c r="AI509" s="173"/>
      <c r="AJ509" s="173"/>
      <c r="AK509" s="173"/>
      <c r="AL509" s="173"/>
      <c r="AM509" s="173"/>
      <c r="AN509" s="173"/>
      <c r="AO509" s="173"/>
    </row>
    <row r="510" spans="1:41" ht="12" customHeight="1">
      <c r="A510" s="173"/>
      <c r="B510" s="669" t="s">
        <v>280</v>
      </c>
      <c r="C510" s="668"/>
      <c r="D510" s="196">
        <v>1</v>
      </c>
      <c r="E510" s="195">
        <f>40000*D510</f>
        <v>40000</v>
      </c>
      <c r="F510" s="196">
        <f>F509</f>
        <v>85</v>
      </c>
      <c r="G510" s="195">
        <f t="shared" si="37"/>
        <v>74000</v>
      </c>
      <c r="H510" s="196">
        <f>H509</f>
        <v>12</v>
      </c>
      <c r="I510" s="211">
        <f t="shared" si="38"/>
        <v>6166.666666666667</v>
      </c>
      <c r="J510" s="695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  <c r="AA510" s="173"/>
      <c r="AB510" s="173"/>
      <c r="AC510" s="173"/>
      <c r="AD510" s="173"/>
      <c r="AE510" s="173"/>
      <c r="AF510" s="173"/>
      <c r="AG510" s="173"/>
      <c r="AH510" s="173"/>
      <c r="AI510" s="173"/>
      <c r="AJ510" s="173"/>
      <c r="AK510" s="173"/>
      <c r="AL510" s="173"/>
      <c r="AM510" s="173"/>
      <c r="AN510" s="173"/>
      <c r="AO510" s="173"/>
    </row>
    <row r="511" spans="1:41" ht="24" customHeight="1">
      <c r="A511" s="173"/>
      <c r="B511" s="684"/>
      <c r="C511" s="662"/>
      <c r="D511" s="663"/>
      <c r="E511" s="289"/>
      <c r="F511" s="288"/>
      <c r="G511" s="289"/>
      <c r="H511" s="288"/>
      <c r="I511" s="292"/>
      <c r="J511" s="195" t="s">
        <v>267</v>
      </c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  <c r="AA511" s="173"/>
      <c r="AB511" s="173"/>
      <c r="AC511" s="173"/>
      <c r="AD511" s="173"/>
      <c r="AE511" s="173"/>
      <c r="AF511" s="173"/>
      <c r="AG511" s="173"/>
      <c r="AH511" s="173"/>
      <c r="AI511" s="173"/>
      <c r="AJ511" s="173"/>
      <c r="AK511" s="173"/>
      <c r="AL511" s="173"/>
      <c r="AM511" s="173"/>
      <c r="AN511" s="173"/>
      <c r="AO511" s="173"/>
    </row>
    <row r="512" spans="1:41" ht="12" customHeight="1">
      <c r="A512" s="173"/>
      <c r="B512" s="687"/>
      <c r="C512" s="662"/>
      <c r="D512" s="663"/>
      <c r="E512" s="292"/>
      <c r="F512" s="288"/>
      <c r="G512" s="292"/>
      <c r="H512" s="288"/>
      <c r="I512" s="292"/>
      <c r="J512" s="203">
        <f>SUM(I509:I510)</f>
        <v>20041.666666666668</v>
      </c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  <c r="AA512" s="173"/>
      <c r="AB512" s="173"/>
      <c r="AC512" s="173"/>
      <c r="AD512" s="173"/>
      <c r="AE512" s="173"/>
      <c r="AF512" s="173"/>
      <c r="AG512" s="173"/>
      <c r="AH512" s="173"/>
      <c r="AI512" s="173"/>
      <c r="AJ512" s="173"/>
      <c r="AK512" s="173"/>
      <c r="AL512" s="173"/>
      <c r="AM512" s="173"/>
      <c r="AN512" s="173"/>
      <c r="AO512" s="173"/>
    </row>
    <row r="513" spans="1:41" ht="12" customHeight="1">
      <c r="A513" s="173"/>
      <c r="B513" s="702" t="s">
        <v>281</v>
      </c>
      <c r="C513" s="662"/>
      <c r="D513" s="668"/>
      <c r="E513" s="293" t="s">
        <v>13</v>
      </c>
      <c r="F513" s="294" t="s">
        <v>14</v>
      </c>
      <c r="G513" s="295" t="s">
        <v>316</v>
      </c>
      <c r="H513" s="294" t="s">
        <v>283</v>
      </c>
      <c r="I513" s="293" t="s">
        <v>264</v>
      </c>
      <c r="J513" s="219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  <c r="AA513" s="173"/>
      <c r="AB513" s="173"/>
      <c r="AC513" s="173"/>
      <c r="AD513" s="173"/>
      <c r="AE513" s="173"/>
      <c r="AF513" s="173"/>
      <c r="AG513" s="173"/>
      <c r="AH513" s="173"/>
      <c r="AI513" s="173"/>
      <c r="AJ513" s="173"/>
      <c r="AK513" s="173"/>
      <c r="AL513" s="173"/>
      <c r="AM513" s="173"/>
      <c r="AN513" s="173"/>
      <c r="AO513" s="173"/>
    </row>
    <row r="514" spans="1:41" ht="24" customHeight="1">
      <c r="A514" s="173"/>
      <c r="B514" s="698"/>
      <c r="C514" s="662"/>
      <c r="D514" s="668"/>
      <c r="E514" s="301"/>
      <c r="F514" s="297"/>
      <c r="G514" s="298"/>
      <c r="H514" s="297"/>
      <c r="I514" s="299"/>
      <c r="J514" s="289" t="s">
        <v>267</v>
      </c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  <c r="AA514" s="173"/>
      <c r="AB514" s="173"/>
      <c r="AC514" s="173"/>
      <c r="AD514" s="173"/>
      <c r="AE514" s="173"/>
      <c r="AF514" s="173"/>
      <c r="AG514" s="173"/>
      <c r="AH514" s="173"/>
      <c r="AI514" s="173"/>
      <c r="AJ514" s="173"/>
      <c r="AK514" s="173"/>
      <c r="AL514" s="173"/>
      <c r="AM514" s="173"/>
      <c r="AN514" s="173"/>
      <c r="AO514" s="173"/>
    </row>
    <row r="515" spans="1:41" ht="12" customHeight="1">
      <c r="A515" s="173"/>
      <c r="B515" s="687"/>
      <c r="C515" s="662"/>
      <c r="D515" s="663"/>
      <c r="E515" s="289"/>
      <c r="F515" s="300"/>
      <c r="G515" s="289"/>
      <c r="H515" s="288"/>
      <c r="I515" s="292"/>
      <c r="J515" s="203">
        <f>SUM(I514)</f>
        <v>0</v>
      </c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  <c r="AA515" s="173"/>
      <c r="AB515" s="173"/>
      <c r="AC515" s="173"/>
      <c r="AD515" s="173"/>
      <c r="AE515" s="173"/>
      <c r="AF515" s="173"/>
      <c r="AG515" s="173"/>
      <c r="AH515" s="173"/>
      <c r="AI515" s="173"/>
      <c r="AJ515" s="173"/>
      <c r="AK515" s="173"/>
      <c r="AL515" s="173"/>
      <c r="AM515" s="173"/>
      <c r="AN515" s="173"/>
      <c r="AO515" s="173"/>
    </row>
    <row r="516" spans="1:41" ht="12" customHeight="1">
      <c r="A516" s="173"/>
      <c r="B516" s="688" t="s">
        <v>137</v>
      </c>
      <c r="C516" s="662"/>
      <c r="D516" s="662"/>
      <c r="E516" s="662"/>
      <c r="F516" s="662"/>
      <c r="G516" s="662"/>
      <c r="H516" s="662"/>
      <c r="I516" s="663"/>
      <c r="J516" s="219" t="e">
        <f>SUM(J507+J498+J512+J515)</f>
        <v>#REF!</v>
      </c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  <c r="AA516" s="173"/>
      <c r="AB516" s="173"/>
      <c r="AC516" s="173"/>
      <c r="AD516" s="173"/>
      <c r="AE516" s="173"/>
      <c r="AF516" s="173"/>
      <c r="AG516" s="173"/>
      <c r="AH516" s="173"/>
      <c r="AI516" s="173"/>
      <c r="AJ516" s="173"/>
      <c r="AK516" s="173"/>
      <c r="AL516" s="173"/>
      <c r="AM516" s="173"/>
      <c r="AN516" s="173"/>
      <c r="AO516" s="173"/>
    </row>
    <row r="517" spans="1:41" ht="12" customHeight="1">
      <c r="A517" s="173"/>
      <c r="B517" s="688" t="s">
        <v>284</v>
      </c>
      <c r="C517" s="662"/>
      <c r="D517" s="662"/>
      <c r="E517" s="662"/>
      <c r="F517" s="662"/>
      <c r="G517" s="662"/>
      <c r="H517" s="662"/>
      <c r="I517" s="663"/>
      <c r="J517" s="203" t="e">
        <f>J516</f>
        <v>#REF!</v>
      </c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  <c r="AA517" s="173"/>
      <c r="AB517" s="173"/>
      <c r="AC517" s="173"/>
      <c r="AD517" s="173"/>
      <c r="AE517" s="173"/>
      <c r="AF517" s="173"/>
      <c r="AG517" s="173"/>
      <c r="AH517" s="173"/>
      <c r="AI517" s="173"/>
      <c r="AJ517" s="173"/>
      <c r="AK517" s="173"/>
      <c r="AL517" s="173"/>
      <c r="AM517" s="173"/>
      <c r="AN517" s="173"/>
      <c r="AO517" s="173"/>
    </row>
    <row r="518" spans="1:41" ht="12" customHeight="1">
      <c r="A518" s="173"/>
      <c r="B518" s="176"/>
      <c r="C518" s="179"/>
      <c r="D518" s="177"/>
      <c r="E518" s="178"/>
      <c r="F518" s="177"/>
      <c r="G518" s="178"/>
      <c r="H518" s="179"/>
      <c r="I518" s="178"/>
      <c r="J518" s="180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  <c r="AA518" s="173"/>
      <c r="AB518" s="173"/>
      <c r="AC518" s="173"/>
      <c r="AD518" s="173"/>
      <c r="AE518" s="173"/>
      <c r="AF518" s="173"/>
      <c r="AG518" s="173"/>
      <c r="AH518" s="173"/>
      <c r="AI518" s="173"/>
      <c r="AJ518" s="173"/>
      <c r="AK518" s="173"/>
      <c r="AL518" s="173"/>
      <c r="AM518" s="173"/>
      <c r="AN518" s="173"/>
      <c r="AO518" s="173"/>
    </row>
    <row r="519" spans="1:41" ht="12" customHeight="1">
      <c r="A519" s="173"/>
      <c r="B519" s="222"/>
      <c r="C519" s="223"/>
      <c r="D519" s="224"/>
      <c r="E519" s="225"/>
      <c r="F519" s="224"/>
      <c r="G519" s="225"/>
      <c r="H519" s="223"/>
      <c r="I519" s="225"/>
      <c r="J519" s="226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  <c r="AA519" s="173"/>
      <c r="AB519" s="173"/>
      <c r="AC519" s="173"/>
      <c r="AD519" s="173"/>
      <c r="AE519" s="173"/>
      <c r="AF519" s="173"/>
      <c r="AG519" s="173"/>
      <c r="AH519" s="173"/>
      <c r="AI519" s="173"/>
      <c r="AJ519" s="173"/>
      <c r="AK519" s="173"/>
      <c r="AL519" s="173"/>
      <c r="AM519" s="173"/>
      <c r="AN519" s="173"/>
      <c r="AO519" s="173"/>
    </row>
    <row r="520" spans="1:41" ht="30" customHeight="1">
      <c r="A520" s="173"/>
      <c r="B520" s="173"/>
      <c r="C520" s="174"/>
      <c r="D520" s="173"/>
      <c r="E520" s="175"/>
      <c r="F520" s="173"/>
      <c r="G520" s="175"/>
      <c r="H520" s="174"/>
      <c r="I520" s="175"/>
      <c r="J520" s="175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  <c r="AA520" s="173"/>
      <c r="AB520" s="173"/>
      <c r="AC520" s="173"/>
      <c r="AD520" s="173"/>
      <c r="AE520" s="173"/>
      <c r="AF520" s="173"/>
      <c r="AG520" s="173"/>
      <c r="AH520" s="173"/>
      <c r="AI520" s="173"/>
      <c r="AJ520" s="173"/>
      <c r="AK520" s="173"/>
      <c r="AL520" s="173"/>
      <c r="AM520" s="173"/>
      <c r="AN520" s="173"/>
      <c r="AO520" s="173"/>
    </row>
    <row r="521" spans="1:41" ht="12" customHeight="1">
      <c r="A521" s="173"/>
      <c r="B521" s="696"/>
      <c r="C521" s="665"/>
      <c r="D521" s="682"/>
      <c r="E521" s="178"/>
      <c r="F521" s="177"/>
      <c r="G521" s="178"/>
      <c r="H521" s="179"/>
      <c r="I521" s="178"/>
      <c r="J521" s="180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  <c r="AA521" s="173"/>
      <c r="AB521" s="173"/>
      <c r="AC521" s="173"/>
      <c r="AD521" s="173"/>
      <c r="AE521" s="173"/>
      <c r="AF521" s="173"/>
      <c r="AG521" s="173"/>
      <c r="AH521" s="173"/>
      <c r="AI521" s="173"/>
      <c r="AJ521" s="173"/>
      <c r="AK521" s="173"/>
      <c r="AL521" s="173"/>
      <c r="AM521" s="173"/>
      <c r="AN521" s="173"/>
      <c r="AO521" s="173"/>
    </row>
    <row r="522" spans="1:41" ht="24" customHeight="1">
      <c r="A522" s="173"/>
      <c r="B522" s="697" t="s">
        <v>257</v>
      </c>
      <c r="C522" s="676"/>
      <c r="D522" s="690" t="e">
        <f>+$D$8</f>
        <v>#REF!</v>
      </c>
      <c r="E522" s="672"/>
      <c r="F522" s="672"/>
      <c r="G522" s="672"/>
      <c r="H522" s="672"/>
      <c r="I522" s="672"/>
      <c r="J522" s="6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  <c r="AA522" s="173"/>
      <c r="AB522" s="173"/>
      <c r="AC522" s="173"/>
      <c r="AD522" s="173"/>
      <c r="AE522" s="173"/>
      <c r="AF522" s="173"/>
      <c r="AG522" s="173"/>
      <c r="AH522" s="173"/>
      <c r="AI522" s="173"/>
      <c r="AJ522" s="173"/>
      <c r="AK522" s="173"/>
      <c r="AL522" s="173"/>
      <c r="AM522" s="173"/>
      <c r="AN522" s="173"/>
      <c r="AO522" s="173"/>
    </row>
    <row r="523" spans="1:41" ht="19.5" customHeight="1">
      <c r="A523" s="173"/>
      <c r="B523" s="181"/>
      <c r="C523" s="182"/>
      <c r="D523" s="674"/>
      <c r="E523" s="637"/>
      <c r="F523" s="637"/>
      <c r="G523" s="637"/>
      <c r="H523" s="637"/>
      <c r="I523" s="637"/>
      <c r="J523" s="638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  <c r="AA523" s="173"/>
      <c r="AB523" s="173"/>
      <c r="AC523" s="173"/>
      <c r="AD523" s="173"/>
      <c r="AE523" s="173"/>
      <c r="AF523" s="173"/>
      <c r="AG523" s="173"/>
      <c r="AH523" s="173"/>
      <c r="AI523" s="173"/>
      <c r="AJ523" s="173"/>
      <c r="AK523" s="173"/>
      <c r="AL523" s="173"/>
      <c r="AM523" s="173"/>
      <c r="AN523" s="173"/>
      <c r="AO523" s="173"/>
    </row>
    <row r="524" spans="1:41" ht="12" customHeight="1">
      <c r="A524" s="173"/>
      <c r="B524" s="181"/>
      <c r="C524" s="182"/>
      <c r="D524" s="183"/>
      <c r="E524" s="184"/>
      <c r="F524" s="183"/>
      <c r="G524" s="184"/>
      <c r="H524" s="183"/>
      <c r="I524" s="184"/>
      <c r="J524" s="185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  <c r="AA524" s="173"/>
      <c r="AB524" s="173"/>
      <c r="AC524" s="173"/>
      <c r="AD524" s="173"/>
      <c r="AE524" s="173"/>
      <c r="AF524" s="173"/>
      <c r="AG524" s="173"/>
      <c r="AH524" s="173"/>
      <c r="AI524" s="173"/>
      <c r="AJ524" s="173"/>
      <c r="AK524" s="173"/>
      <c r="AL524" s="173"/>
      <c r="AM524" s="173"/>
      <c r="AN524" s="173"/>
      <c r="AO524" s="173"/>
    </row>
    <row r="525" spans="1:41" ht="11.25" customHeight="1">
      <c r="A525" s="173"/>
      <c r="B525" s="186" t="s">
        <v>258</v>
      </c>
      <c r="C525" s="187" t="e">
        <f>+'BLOQUE PRINCIPAL'!#REF!</f>
        <v>#REF!</v>
      </c>
      <c r="D525" s="675" t="e">
        <f>+'BLOQUE PRINCIPAL'!#REF!</f>
        <v>#REF!</v>
      </c>
      <c r="E525" s="640"/>
      <c r="F525" s="640"/>
      <c r="G525" s="640"/>
      <c r="H525" s="676"/>
      <c r="I525" s="677" t="s">
        <v>259</v>
      </c>
      <c r="J525" s="641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  <c r="AA525" s="173"/>
      <c r="AB525" s="173"/>
      <c r="AC525" s="173"/>
      <c r="AD525" s="173"/>
      <c r="AE525" s="173"/>
      <c r="AF525" s="173"/>
      <c r="AG525" s="173"/>
      <c r="AH525" s="173"/>
      <c r="AI525" s="173"/>
      <c r="AJ525" s="173"/>
      <c r="AK525" s="173"/>
      <c r="AL525" s="173"/>
      <c r="AM525" s="173"/>
      <c r="AN525" s="173"/>
      <c r="AO525" s="173"/>
    </row>
    <row r="526" spans="1:41" ht="12" customHeight="1">
      <c r="A526" s="173"/>
      <c r="B526" s="188" t="s">
        <v>260</v>
      </c>
      <c r="C526" s="189" t="e">
        <f>+'BLOQUE PRINCIPAL'!#REF!</f>
        <v>#REF!</v>
      </c>
      <c r="D526" s="678" t="e">
        <f>+'BLOQUE PRINCIPAL'!#REF!</f>
        <v>#REF!</v>
      </c>
      <c r="E526" s="679"/>
      <c r="F526" s="679"/>
      <c r="G526" s="679"/>
      <c r="H526" s="680"/>
      <c r="I526" s="190" t="s">
        <v>196</v>
      </c>
      <c r="J526" s="191" t="e">
        <f>+'BLOQUE PRINCIPAL'!#REF!</f>
        <v>#REF!</v>
      </c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  <c r="AA526" s="173"/>
      <c r="AB526" s="173"/>
      <c r="AC526" s="173"/>
      <c r="AD526" s="173"/>
      <c r="AE526" s="173"/>
      <c r="AF526" s="173"/>
      <c r="AG526" s="173"/>
      <c r="AH526" s="173"/>
      <c r="AI526" s="173"/>
      <c r="AJ526" s="173"/>
      <c r="AK526" s="173"/>
      <c r="AL526" s="173"/>
      <c r="AM526" s="173"/>
      <c r="AN526" s="173"/>
      <c r="AO526" s="173"/>
    </row>
    <row r="527" spans="1:41" ht="12" customHeight="1">
      <c r="A527" s="173"/>
      <c r="B527" s="689" t="s">
        <v>261</v>
      </c>
      <c r="C527" s="662"/>
      <c r="D527" s="662"/>
      <c r="E527" s="663"/>
      <c r="F527" s="287" t="s">
        <v>13</v>
      </c>
      <c r="G527" s="275" t="s">
        <v>262</v>
      </c>
      <c r="H527" s="287" t="s">
        <v>263</v>
      </c>
      <c r="I527" s="275" t="s">
        <v>264</v>
      </c>
      <c r="J527" s="195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  <c r="AA527" s="173"/>
      <c r="AB527" s="173"/>
      <c r="AC527" s="173"/>
      <c r="AD527" s="173"/>
      <c r="AE527" s="173"/>
      <c r="AF527" s="173"/>
      <c r="AG527" s="173"/>
      <c r="AH527" s="173"/>
      <c r="AI527" s="173"/>
      <c r="AJ527" s="173"/>
      <c r="AK527" s="173"/>
      <c r="AL527" s="173"/>
      <c r="AM527" s="173"/>
      <c r="AN527" s="173"/>
      <c r="AO527" s="173"/>
    </row>
    <row r="528" spans="1:41" ht="12" customHeight="1">
      <c r="A528" s="173"/>
      <c r="B528" s="684" t="s">
        <v>265</v>
      </c>
      <c r="C528" s="662"/>
      <c r="D528" s="662"/>
      <c r="E528" s="663"/>
      <c r="F528" s="288" t="s">
        <v>266</v>
      </c>
      <c r="G528" s="289">
        <f>+J546*0.05</f>
        <v>1002.0833333333335</v>
      </c>
      <c r="H528" s="288">
        <v>1</v>
      </c>
      <c r="I528" s="211">
        <f>SUM(G528/H528)</f>
        <v>1002.0833333333335</v>
      </c>
      <c r="J528" s="197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  <c r="AA528" s="173"/>
      <c r="AB528" s="173"/>
      <c r="AC528" s="173"/>
      <c r="AD528" s="173"/>
      <c r="AE528" s="173"/>
      <c r="AF528" s="173"/>
      <c r="AG528" s="173"/>
      <c r="AH528" s="173"/>
      <c r="AI528" s="173"/>
      <c r="AJ528" s="173"/>
      <c r="AK528" s="173"/>
      <c r="AL528" s="173"/>
      <c r="AM528" s="173"/>
      <c r="AN528" s="173"/>
      <c r="AO528" s="173"/>
    </row>
    <row r="529" spans="1:41" ht="12" customHeight="1">
      <c r="A529" s="173"/>
      <c r="B529" s="684"/>
      <c r="C529" s="662"/>
      <c r="D529" s="662"/>
      <c r="E529" s="663"/>
      <c r="F529" s="290"/>
      <c r="G529" s="289"/>
      <c r="H529" s="288"/>
      <c r="I529" s="289"/>
      <c r="J529" s="199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  <c r="AA529" s="173"/>
      <c r="AB529" s="173"/>
      <c r="AC529" s="173"/>
      <c r="AD529" s="173"/>
      <c r="AE529" s="173"/>
      <c r="AF529" s="173"/>
      <c r="AG529" s="173"/>
      <c r="AH529" s="173"/>
      <c r="AI529" s="173"/>
      <c r="AJ529" s="173"/>
      <c r="AK529" s="173"/>
      <c r="AL529" s="173"/>
      <c r="AM529" s="173"/>
      <c r="AN529" s="173"/>
      <c r="AO529" s="173"/>
    </row>
    <row r="530" spans="1:41" ht="12" customHeight="1">
      <c r="A530" s="173"/>
      <c r="B530" s="684"/>
      <c r="C530" s="662"/>
      <c r="D530" s="662"/>
      <c r="E530" s="663"/>
      <c r="F530" s="290"/>
      <c r="G530" s="289"/>
      <c r="H530" s="288"/>
      <c r="I530" s="289" t="s">
        <v>199</v>
      </c>
      <c r="J530" s="195" t="s">
        <v>267</v>
      </c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  <c r="AA530" s="173"/>
      <c r="AB530" s="173"/>
      <c r="AC530" s="173"/>
      <c r="AD530" s="173"/>
      <c r="AE530" s="173"/>
      <c r="AF530" s="173"/>
      <c r="AG530" s="173"/>
      <c r="AH530" s="173"/>
      <c r="AI530" s="173"/>
      <c r="AJ530" s="173"/>
      <c r="AK530" s="173"/>
      <c r="AL530" s="173"/>
      <c r="AM530" s="173"/>
      <c r="AN530" s="173"/>
      <c r="AO530" s="173"/>
    </row>
    <row r="531" spans="1:41" ht="12" customHeight="1">
      <c r="A531" s="173"/>
      <c r="B531" s="684"/>
      <c r="C531" s="662"/>
      <c r="D531" s="662"/>
      <c r="E531" s="663"/>
      <c r="F531" s="290"/>
      <c r="G531" s="289"/>
      <c r="H531" s="288"/>
      <c r="I531" s="289"/>
      <c r="J531" s="203">
        <f>SUM(I528:I529)</f>
        <v>1002.0833333333335</v>
      </c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  <c r="AA531" s="173"/>
      <c r="AB531" s="173"/>
      <c r="AC531" s="173"/>
      <c r="AD531" s="173"/>
      <c r="AE531" s="173"/>
      <c r="AF531" s="173"/>
      <c r="AG531" s="173"/>
      <c r="AH531" s="173"/>
      <c r="AI531" s="173"/>
      <c r="AJ531" s="173"/>
      <c r="AK531" s="173"/>
      <c r="AL531" s="173"/>
      <c r="AM531" s="173"/>
      <c r="AN531" s="173"/>
      <c r="AO531" s="173"/>
    </row>
    <row r="532" spans="1:41" ht="12" customHeight="1">
      <c r="A532" s="173"/>
      <c r="B532" s="684"/>
      <c r="C532" s="662"/>
      <c r="D532" s="662"/>
      <c r="E532" s="663"/>
      <c r="F532" s="288"/>
      <c r="G532" s="289"/>
      <c r="H532" s="288"/>
      <c r="I532" s="289"/>
      <c r="J532" s="195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  <c r="AB532" s="173"/>
      <c r="AC532" s="173"/>
      <c r="AD532" s="173"/>
      <c r="AE532" s="173"/>
      <c r="AF532" s="173"/>
      <c r="AG532" s="173"/>
      <c r="AH532" s="173"/>
      <c r="AI532" s="173"/>
      <c r="AJ532" s="173"/>
      <c r="AK532" s="173"/>
      <c r="AL532" s="173"/>
      <c r="AM532" s="173"/>
      <c r="AN532" s="173"/>
      <c r="AO532" s="173"/>
    </row>
    <row r="533" spans="1:41" ht="24" customHeight="1">
      <c r="A533" s="173"/>
      <c r="B533" s="689" t="s">
        <v>268</v>
      </c>
      <c r="C533" s="662"/>
      <c r="D533" s="662"/>
      <c r="E533" s="663"/>
      <c r="F533" s="287" t="s">
        <v>13</v>
      </c>
      <c r="G533" s="275" t="s">
        <v>269</v>
      </c>
      <c r="H533" s="287" t="s">
        <v>209</v>
      </c>
      <c r="I533" s="275" t="s">
        <v>264</v>
      </c>
      <c r="J533" s="197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  <c r="AB533" s="173"/>
      <c r="AC533" s="173"/>
      <c r="AD533" s="173"/>
      <c r="AE533" s="173"/>
      <c r="AF533" s="173"/>
      <c r="AG533" s="173"/>
      <c r="AH533" s="173"/>
      <c r="AI533" s="173"/>
      <c r="AJ533" s="173"/>
      <c r="AK533" s="173"/>
      <c r="AL533" s="173"/>
      <c r="AM533" s="173"/>
      <c r="AN533" s="173"/>
      <c r="AO533" s="173"/>
    </row>
    <row r="534" spans="1:41" ht="12" customHeight="1">
      <c r="A534" s="173"/>
      <c r="B534" s="684" t="s">
        <v>318</v>
      </c>
      <c r="C534" s="662"/>
      <c r="D534" s="662"/>
      <c r="E534" s="663"/>
      <c r="F534" s="290" t="s">
        <v>21</v>
      </c>
      <c r="G534" s="289" t="e">
        <f>MATERIALES!#REF!</f>
        <v>#REF!</v>
      </c>
      <c r="H534" s="291">
        <v>1</v>
      </c>
      <c r="I534" s="211" t="e">
        <f t="shared" si="39" ref="I534:I539">+G534*H534</f>
        <v>#REF!</v>
      </c>
      <c r="J534" s="206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  <c r="AB534" s="173"/>
      <c r="AC534" s="173"/>
      <c r="AD534" s="173"/>
      <c r="AE534" s="173"/>
      <c r="AF534" s="173"/>
      <c r="AG534" s="173"/>
      <c r="AH534" s="173"/>
      <c r="AI534" s="173"/>
      <c r="AJ534" s="173"/>
      <c r="AK534" s="173"/>
      <c r="AL534" s="173"/>
      <c r="AM534" s="173"/>
      <c r="AN534" s="173"/>
      <c r="AO534" s="173"/>
    </row>
    <row r="535" spans="1:41" ht="12" customHeight="1">
      <c r="A535" s="173"/>
      <c r="B535" s="669" t="s">
        <v>310</v>
      </c>
      <c r="C535" s="662"/>
      <c r="D535" s="662"/>
      <c r="E535" s="663"/>
      <c r="F535" s="198" t="s">
        <v>21</v>
      </c>
      <c r="G535" s="277" t="e">
        <f>MATERIALES!#REF!</f>
        <v>#REF!</v>
      </c>
      <c r="H535" s="291">
        <v>0.04</v>
      </c>
      <c r="I535" s="211" t="e">
        <f t="shared" si="39"/>
        <v>#REF!</v>
      </c>
      <c r="J535" s="206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  <c r="AG535" s="173"/>
      <c r="AH535" s="173"/>
      <c r="AI535" s="173"/>
      <c r="AJ535" s="173"/>
      <c r="AK535" s="173"/>
      <c r="AL535" s="173"/>
      <c r="AM535" s="173"/>
      <c r="AN535" s="173"/>
      <c r="AO535" s="173"/>
    </row>
    <row r="536" spans="1:41" ht="12" customHeight="1">
      <c r="A536" s="173"/>
      <c r="B536" s="669" t="s">
        <v>311</v>
      </c>
      <c r="C536" s="662"/>
      <c r="D536" s="662"/>
      <c r="E536" s="663"/>
      <c r="F536" s="198" t="s">
        <v>21</v>
      </c>
      <c r="G536" s="277" t="e">
        <f>MATERIALES!#REF!</f>
        <v>#REF!</v>
      </c>
      <c r="H536" s="291">
        <v>0.08</v>
      </c>
      <c r="I536" s="211" t="e">
        <f t="shared" si="39"/>
        <v>#REF!</v>
      </c>
      <c r="J536" s="206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  <c r="AA536" s="173"/>
      <c r="AB536" s="173"/>
      <c r="AC536" s="173"/>
      <c r="AD536" s="173"/>
      <c r="AE536" s="173"/>
      <c r="AF536" s="173"/>
      <c r="AG536" s="173"/>
      <c r="AH536" s="173"/>
      <c r="AI536" s="173"/>
      <c r="AJ536" s="173"/>
      <c r="AK536" s="173"/>
      <c r="AL536" s="173"/>
      <c r="AM536" s="173"/>
      <c r="AN536" s="173"/>
      <c r="AO536" s="173"/>
    </row>
    <row r="537" spans="1:41" ht="12" customHeight="1">
      <c r="A537" s="173"/>
      <c r="B537" s="684" t="s">
        <v>315</v>
      </c>
      <c r="C537" s="662"/>
      <c r="D537" s="662"/>
      <c r="E537" s="663"/>
      <c r="F537" s="290" t="s">
        <v>21</v>
      </c>
      <c r="G537" s="289" t="str">
        <f>MATERIALES!$C$5</f>
        <v>ACEROS - ALAMBRES - HIERROS - CUBIERTAS - ESPECIALES</v>
      </c>
      <c r="H537" s="291">
        <v>2</v>
      </c>
      <c r="I537" s="211" t="e">
        <f t="shared" si="39"/>
        <v>#VALUE!</v>
      </c>
      <c r="J537" s="206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  <c r="AA537" s="173"/>
      <c r="AB537" s="173"/>
      <c r="AC537" s="173"/>
      <c r="AD537" s="173"/>
      <c r="AE537" s="173"/>
      <c r="AF537" s="173"/>
      <c r="AG537" s="173"/>
      <c r="AH537" s="173"/>
      <c r="AI537" s="173"/>
      <c r="AJ537" s="173"/>
      <c r="AK537" s="173"/>
      <c r="AL537" s="173"/>
      <c r="AM537" s="173"/>
      <c r="AN537" s="173"/>
      <c r="AO537" s="173"/>
    </row>
    <row r="538" spans="1:41" ht="12" customHeight="1">
      <c r="A538" s="173"/>
      <c r="B538" s="302"/>
      <c r="C538" s="303"/>
      <c r="D538" s="303"/>
      <c r="E538" s="304"/>
      <c r="F538" s="290"/>
      <c r="G538" s="289"/>
      <c r="H538" s="291"/>
      <c r="I538" s="211">
        <f t="shared" si="39"/>
        <v>0</v>
      </c>
      <c r="J538" s="206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  <c r="AA538" s="173"/>
      <c r="AB538" s="173"/>
      <c r="AC538" s="173"/>
      <c r="AD538" s="173"/>
      <c r="AE538" s="173"/>
      <c r="AF538" s="173"/>
      <c r="AG538" s="173"/>
      <c r="AH538" s="173"/>
      <c r="AI538" s="173"/>
      <c r="AJ538" s="173"/>
      <c r="AK538" s="173"/>
      <c r="AL538" s="173"/>
      <c r="AM538" s="173"/>
      <c r="AN538" s="173"/>
      <c r="AO538" s="173"/>
    </row>
    <row r="539" spans="1:41" ht="12" customHeight="1">
      <c r="A539" s="173"/>
      <c r="B539" s="684"/>
      <c r="C539" s="662"/>
      <c r="D539" s="662"/>
      <c r="E539" s="663"/>
      <c r="F539" s="290"/>
      <c r="G539" s="289"/>
      <c r="H539" s="291"/>
      <c r="I539" s="211">
        <f t="shared" si="39"/>
        <v>0</v>
      </c>
      <c r="J539" s="206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  <c r="AA539" s="173"/>
      <c r="AB539" s="173"/>
      <c r="AC539" s="173"/>
      <c r="AD539" s="173"/>
      <c r="AE539" s="173"/>
      <c r="AF539" s="173"/>
      <c r="AG539" s="173"/>
      <c r="AH539" s="173"/>
      <c r="AI539" s="173"/>
      <c r="AJ539" s="173"/>
      <c r="AK539" s="173"/>
      <c r="AL539" s="173"/>
      <c r="AM539" s="173"/>
      <c r="AN539" s="173"/>
      <c r="AO539" s="173"/>
    </row>
    <row r="540" spans="1:41" ht="12" customHeight="1">
      <c r="A540" s="173"/>
      <c r="B540" s="686"/>
      <c r="C540" s="662"/>
      <c r="D540" s="662"/>
      <c r="E540" s="663"/>
      <c r="F540" s="290"/>
      <c r="G540" s="289"/>
      <c r="H540" s="291"/>
      <c r="I540" s="292"/>
      <c r="J540" s="195" t="s">
        <v>267</v>
      </c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  <c r="AA540" s="173"/>
      <c r="AB540" s="173"/>
      <c r="AC540" s="173"/>
      <c r="AD540" s="173"/>
      <c r="AE540" s="173"/>
      <c r="AF540" s="173"/>
      <c r="AG540" s="173"/>
      <c r="AH540" s="173"/>
      <c r="AI540" s="173"/>
      <c r="AJ540" s="173"/>
      <c r="AK540" s="173"/>
      <c r="AL540" s="173"/>
      <c r="AM540" s="173"/>
      <c r="AN540" s="173"/>
      <c r="AO540" s="173"/>
    </row>
    <row r="541" spans="1:41" ht="12" customHeight="1">
      <c r="A541" s="173"/>
      <c r="B541" s="684"/>
      <c r="C541" s="662"/>
      <c r="D541" s="662"/>
      <c r="E541" s="663"/>
      <c r="F541" s="290"/>
      <c r="G541" s="289"/>
      <c r="H541" s="288"/>
      <c r="I541" s="292"/>
      <c r="J541" s="215" t="e">
        <f>SUM(I534:I540)</f>
        <v>#REF!</v>
      </c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  <c r="AA541" s="173"/>
      <c r="AB541" s="173"/>
      <c r="AC541" s="173"/>
      <c r="AD541" s="173"/>
      <c r="AE541" s="173"/>
      <c r="AF541" s="173"/>
      <c r="AG541" s="173"/>
      <c r="AH541" s="173"/>
      <c r="AI541" s="173"/>
      <c r="AJ541" s="173"/>
      <c r="AK541" s="173"/>
      <c r="AL541" s="173"/>
      <c r="AM541" s="173"/>
      <c r="AN541" s="173"/>
      <c r="AO541" s="173"/>
    </row>
    <row r="542" spans="1:41" ht="12" customHeight="1">
      <c r="A542" s="173"/>
      <c r="B542" s="689" t="s">
        <v>273</v>
      </c>
      <c r="C542" s="663"/>
      <c r="D542" s="287" t="s">
        <v>14</v>
      </c>
      <c r="E542" s="293" t="s">
        <v>274</v>
      </c>
      <c r="F542" s="294" t="s">
        <v>275</v>
      </c>
      <c r="G542" s="293" t="s">
        <v>276</v>
      </c>
      <c r="H542" s="294" t="s">
        <v>277</v>
      </c>
      <c r="I542" s="293" t="s">
        <v>278</v>
      </c>
      <c r="J542" s="20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  <c r="AA542" s="173"/>
      <c r="AB542" s="173"/>
      <c r="AC542" s="173"/>
      <c r="AD542" s="173"/>
      <c r="AE542" s="173"/>
      <c r="AF542" s="173"/>
      <c r="AG542" s="173"/>
      <c r="AH542" s="173"/>
      <c r="AI542" s="173"/>
      <c r="AJ542" s="173"/>
      <c r="AK542" s="173"/>
      <c r="AL542" s="173"/>
      <c r="AM542" s="173"/>
      <c r="AN542" s="173"/>
      <c r="AO542" s="173"/>
    </row>
    <row r="543" spans="1:41" ht="12" customHeight="1">
      <c r="A543" s="173"/>
      <c r="B543" s="669" t="s">
        <v>279</v>
      </c>
      <c r="C543" s="668"/>
      <c r="D543" s="196">
        <v>1</v>
      </c>
      <c r="E543" s="195">
        <f>90000*D543</f>
        <v>90000</v>
      </c>
      <c r="F543" s="196">
        <v>85</v>
      </c>
      <c r="G543" s="195">
        <f t="shared" si="40" ref="G543:G544">SUM(E543*(1+F543/100))</f>
        <v>166500</v>
      </c>
      <c r="H543" s="196">
        <v>12</v>
      </c>
      <c r="I543" s="211">
        <f t="shared" si="41" ref="I543:I544">SUM(G543/H543)</f>
        <v>13875</v>
      </c>
      <c r="J543" s="694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  <c r="AA543" s="173"/>
      <c r="AB543" s="173"/>
      <c r="AC543" s="173"/>
      <c r="AD543" s="173"/>
      <c r="AE543" s="173"/>
      <c r="AF543" s="173"/>
      <c r="AG543" s="173"/>
      <c r="AH543" s="173"/>
      <c r="AI543" s="173"/>
      <c r="AJ543" s="173"/>
      <c r="AK543" s="173"/>
      <c r="AL543" s="173"/>
      <c r="AM543" s="173"/>
      <c r="AN543" s="173"/>
      <c r="AO543" s="173"/>
    </row>
    <row r="544" spans="1:41" ht="12" customHeight="1">
      <c r="A544" s="173"/>
      <c r="B544" s="669" t="s">
        <v>280</v>
      </c>
      <c r="C544" s="668"/>
      <c r="D544" s="196">
        <v>1</v>
      </c>
      <c r="E544" s="195">
        <f>40000*D544</f>
        <v>40000</v>
      </c>
      <c r="F544" s="196">
        <f>F543</f>
        <v>85</v>
      </c>
      <c r="G544" s="195">
        <f t="shared" si="40"/>
        <v>74000</v>
      </c>
      <c r="H544" s="196">
        <f>H543</f>
        <v>12</v>
      </c>
      <c r="I544" s="211">
        <f t="shared" si="41"/>
        <v>6166.666666666667</v>
      </c>
      <c r="J544" s="695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73"/>
      <c r="AB544" s="173"/>
      <c r="AC544" s="173"/>
      <c r="AD544" s="173"/>
      <c r="AE544" s="173"/>
      <c r="AF544" s="173"/>
      <c r="AG544" s="173"/>
      <c r="AH544" s="173"/>
      <c r="AI544" s="173"/>
      <c r="AJ544" s="173"/>
      <c r="AK544" s="173"/>
      <c r="AL544" s="173"/>
      <c r="AM544" s="173"/>
      <c r="AN544" s="173"/>
      <c r="AO544" s="173"/>
    </row>
    <row r="545" spans="1:41" ht="24" customHeight="1">
      <c r="A545" s="173"/>
      <c r="B545" s="684"/>
      <c r="C545" s="662"/>
      <c r="D545" s="663"/>
      <c r="E545" s="289"/>
      <c r="F545" s="288"/>
      <c r="G545" s="289"/>
      <c r="H545" s="288"/>
      <c r="I545" s="292"/>
      <c r="J545" s="195" t="s">
        <v>267</v>
      </c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  <c r="AA545" s="173"/>
      <c r="AB545" s="173"/>
      <c r="AC545" s="173"/>
      <c r="AD545" s="173"/>
      <c r="AE545" s="173"/>
      <c r="AF545" s="173"/>
      <c r="AG545" s="173"/>
      <c r="AH545" s="173"/>
      <c r="AI545" s="173"/>
      <c r="AJ545" s="173"/>
      <c r="AK545" s="173"/>
      <c r="AL545" s="173"/>
      <c r="AM545" s="173"/>
      <c r="AN545" s="173"/>
      <c r="AO545" s="173"/>
    </row>
    <row r="546" spans="1:41" ht="12" customHeight="1">
      <c r="A546" s="173"/>
      <c r="B546" s="687"/>
      <c r="C546" s="662"/>
      <c r="D546" s="663"/>
      <c r="E546" s="292"/>
      <c r="F546" s="288"/>
      <c r="G546" s="292"/>
      <c r="H546" s="288"/>
      <c r="I546" s="292"/>
      <c r="J546" s="203">
        <f>SUM(I543:I544)</f>
        <v>20041.666666666668</v>
      </c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  <c r="AA546" s="173"/>
      <c r="AB546" s="173"/>
      <c r="AC546" s="173"/>
      <c r="AD546" s="173"/>
      <c r="AE546" s="173"/>
      <c r="AF546" s="173"/>
      <c r="AG546" s="173"/>
      <c r="AH546" s="173"/>
      <c r="AI546" s="173"/>
      <c r="AJ546" s="173"/>
      <c r="AK546" s="173"/>
      <c r="AL546" s="173"/>
      <c r="AM546" s="173"/>
      <c r="AN546" s="173"/>
      <c r="AO546" s="173"/>
    </row>
    <row r="547" spans="1:41" ht="12" customHeight="1">
      <c r="A547" s="173"/>
      <c r="B547" s="702" t="s">
        <v>281</v>
      </c>
      <c r="C547" s="662"/>
      <c r="D547" s="668"/>
      <c r="E547" s="293" t="s">
        <v>13</v>
      </c>
      <c r="F547" s="294" t="s">
        <v>14</v>
      </c>
      <c r="G547" s="295" t="s">
        <v>316</v>
      </c>
      <c r="H547" s="294" t="s">
        <v>283</v>
      </c>
      <c r="I547" s="293" t="s">
        <v>264</v>
      </c>
      <c r="J547" s="219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73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</row>
    <row r="548" spans="1:41" ht="24" customHeight="1">
      <c r="A548" s="173"/>
      <c r="B548" s="698"/>
      <c r="C548" s="662"/>
      <c r="D548" s="668"/>
      <c r="E548" s="301"/>
      <c r="F548" s="297"/>
      <c r="G548" s="298"/>
      <c r="H548" s="297"/>
      <c r="I548" s="299"/>
      <c r="J548" s="289" t="s">
        <v>267</v>
      </c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</row>
    <row r="549" spans="1:41" ht="12" customHeight="1">
      <c r="A549" s="173"/>
      <c r="B549" s="687"/>
      <c r="C549" s="662"/>
      <c r="D549" s="663"/>
      <c r="E549" s="289"/>
      <c r="F549" s="300"/>
      <c r="G549" s="289"/>
      <c r="H549" s="288"/>
      <c r="I549" s="292"/>
      <c r="J549" s="203">
        <f>SUM(I548)</f>
        <v>0</v>
      </c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</row>
    <row r="550" spans="1:41" ht="12" customHeight="1">
      <c r="A550" s="173"/>
      <c r="B550" s="688" t="s">
        <v>137</v>
      </c>
      <c r="C550" s="662"/>
      <c r="D550" s="662"/>
      <c r="E550" s="662"/>
      <c r="F550" s="662"/>
      <c r="G550" s="662"/>
      <c r="H550" s="662"/>
      <c r="I550" s="663"/>
      <c r="J550" s="219" t="e">
        <f>SUM(J541+J531+J546+J549)</f>
        <v>#REF!</v>
      </c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</row>
    <row r="551" spans="1:41" ht="12" customHeight="1">
      <c r="A551" s="173"/>
      <c r="B551" s="688" t="s">
        <v>284</v>
      </c>
      <c r="C551" s="662"/>
      <c r="D551" s="662"/>
      <c r="E551" s="662"/>
      <c r="F551" s="662"/>
      <c r="G551" s="662"/>
      <c r="H551" s="662"/>
      <c r="I551" s="663"/>
      <c r="J551" s="203" t="e">
        <f>J550</f>
        <v>#REF!</v>
      </c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</row>
    <row r="552" spans="1:41" ht="15.75" customHeight="1">
      <c r="A552" s="173"/>
      <c r="B552" s="176"/>
      <c r="C552" s="179"/>
      <c r="D552" s="177"/>
      <c r="E552" s="178"/>
      <c r="F552" s="177"/>
      <c r="G552" s="178"/>
      <c r="H552" s="179"/>
      <c r="I552" s="178"/>
      <c r="J552" s="180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73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</row>
    <row r="553" spans="1:41" ht="12" customHeight="1">
      <c r="A553" s="173"/>
      <c r="B553" s="222"/>
      <c r="C553" s="223"/>
      <c r="D553" s="224"/>
      <c r="E553" s="225"/>
      <c r="F553" s="224"/>
      <c r="G553" s="225"/>
      <c r="H553" s="223"/>
      <c r="I553" s="225"/>
      <c r="J553" s="226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73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</row>
    <row r="554" spans="1:41" ht="12" customHeight="1">
      <c r="A554" s="173"/>
      <c r="B554" s="696"/>
      <c r="C554" s="665"/>
      <c r="D554" s="682"/>
      <c r="E554" s="178"/>
      <c r="F554" s="177"/>
      <c r="G554" s="178"/>
      <c r="H554" s="179"/>
      <c r="I554" s="178"/>
      <c r="J554" s="180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  <c r="AB554" s="173"/>
      <c r="AC554" s="173"/>
      <c r="AD554" s="173"/>
      <c r="AE554" s="173"/>
      <c r="AF554" s="173"/>
      <c r="AG554" s="173"/>
      <c r="AH554" s="173"/>
      <c r="AI554" s="173"/>
      <c r="AJ554" s="173"/>
      <c r="AK554" s="173"/>
      <c r="AL554" s="173"/>
      <c r="AM554" s="173"/>
      <c r="AN554" s="173"/>
      <c r="AO554" s="173"/>
    </row>
    <row r="555" spans="1:41" ht="12" customHeight="1">
      <c r="A555" s="173"/>
      <c r="B555" s="697" t="s">
        <v>257</v>
      </c>
      <c r="C555" s="676"/>
      <c r="D555" s="690" t="e">
        <f>+$D$8</f>
        <v>#REF!</v>
      </c>
      <c r="E555" s="672"/>
      <c r="F555" s="672"/>
      <c r="G555" s="672"/>
      <c r="H555" s="672"/>
      <c r="I555" s="672"/>
      <c r="J555" s="6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  <c r="AA555" s="173"/>
      <c r="AB555" s="173"/>
      <c r="AC555" s="173"/>
      <c r="AD555" s="173"/>
      <c r="AE555" s="173"/>
      <c r="AF555" s="173"/>
      <c r="AG555" s="173"/>
      <c r="AH555" s="173"/>
      <c r="AI555" s="173"/>
      <c r="AJ555" s="173"/>
      <c r="AK555" s="173"/>
      <c r="AL555" s="173"/>
      <c r="AM555" s="173"/>
      <c r="AN555" s="173"/>
      <c r="AO555" s="173"/>
    </row>
    <row r="556" spans="1:41" ht="27" customHeight="1">
      <c r="A556" s="173"/>
      <c r="B556" s="181"/>
      <c r="C556" s="182"/>
      <c r="D556" s="674"/>
      <c r="E556" s="637"/>
      <c r="F556" s="637"/>
      <c r="G556" s="637"/>
      <c r="H556" s="637"/>
      <c r="I556" s="637"/>
      <c r="J556" s="638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  <c r="AA556" s="173"/>
      <c r="AB556" s="173"/>
      <c r="AC556" s="173"/>
      <c r="AD556" s="173"/>
      <c r="AE556" s="173"/>
      <c r="AF556" s="173"/>
      <c r="AG556" s="173"/>
      <c r="AH556" s="173"/>
      <c r="AI556" s="173"/>
      <c r="AJ556" s="173"/>
      <c r="AK556" s="173"/>
      <c r="AL556" s="173"/>
      <c r="AM556" s="173"/>
      <c r="AN556" s="173"/>
      <c r="AO556" s="173"/>
    </row>
    <row r="557" spans="1:41" ht="12" customHeight="1">
      <c r="A557" s="173"/>
      <c r="B557" s="181"/>
      <c r="C557" s="182"/>
      <c r="D557" s="183"/>
      <c r="E557" s="184"/>
      <c r="F557" s="183"/>
      <c r="G557" s="184"/>
      <c r="H557" s="183"/>
      <c r="I557" s="184"/>
      <c r="J557" s="185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  <c r="AA557" s="173"/>
      <c r="AB557" s="173"/>
      <c r="AC557" s="173"/>
      <c r="AD557" s="173"/>
      <c r="AE557" s="173"/>
      <c r="AF557" s="173"/>
      <c r="AG557" s="173"/>
      <c r="AH557" s="173"/>
      <c r="AI557" s="173"/>
      <c r="AJ557" s="173"/>
      <c r="AK557" s="173"/>
      <c r="AL557" s="173"/>
      <c r="AM557" s="173"/>
      <c r="AN557" s="173"/>
      <c r="AO557" s="173"/>
    </row>
    <row r="558" spans="1:41" ht="11.25" customHeight="1">
      <c r="A558" s="173"/>
      <c r="B558" s="186" t="s">
        <v>258</v>
      </c>
      <c r="C558" s="187" t="e">
        <f>+'BLOQUE PRINCIPAL'!#REF!</f>
        <v>#REF!</v>
      </c>
      <c r="D558" s="675" t="e">
        <f>+'BLOQUE PRINCIPAL'!#REF!</f>
        <v>#REF!</v>
      </c>
      <c r="E558" s="640"/>
      <c r="F558" s="640"/>
      <c r="G558" s="640"/>
      <c r="H558" s="676"/>
      <c r="I558" s="677" t="s">
        <v>259</v>
      </c>
      <c r="J558" s="641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  <c r="AA558" s="173"/>
      <c r="AB558" s="173"/>
      <c r="AC558" s="173"/>
      <c r="AD558" s="173"/>
      <c r="AE558" s="173"/>
      <c r="AF558" s="173"/>
      <c r="AG558" s="173"/>
      <c r="AH558" s="173"/>
      <c r="AI558" s="173"/>
      <c r="AJ558" s="173"/>
      <c r="AK558" s="173"/>
      <c r="AL558" s="173"/>
      <c r="AM558" s="173"/>
      <c r="AN558" s="173"/>
      <c r="AO558" s="173"/>
    </row>
    <row r="559" spans="1:41" ht="21.75" customHeight="1">
      <c r="A559" s="173"/>
      <c r="B559" s="188" t="s">
        <v>260</v>
      </c>
      <c r="C559" s="189" t="e">
        <f>+'BLOQUE PRINCIPAL'!#REF!</f>
        <v>#REF!</v>
      </c>
      <c r="D559" s="678" t="e">
        <f>+'BLOQUE PRINCIPAL'!#REF!</f>
        <v>#REF!</v>
      </c>
      <c r="E559" s="679"/>
      <c r="F559" s="679"/>
      <c r="G559" s="679"/>
      <c r="H559" s="680"/>
      <c r="I559" s="190" t="s">
        <v>196</v>
      </c>
      <c r="J559" s="191" t="e">
        <f>+'BLOQUE PRINCIPAL'!#REF!</f>
        <v>#REF!</v>
      </c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  <c r="AA559" s="173"/>
      <c r="AB559" s="173"/>
      <c r="AC559" s="173"/>
      <c r="AD559" s="173"/>
      <c r="AE559" s="173"/>
      <c r="AF559" s="173"/>
      <c r="AG559" s="173"/>
      <c r="AH559" s="173"/>
      <c r="AI559" s="173"/>
      <c r="AJ559" s="173"/>
      <c r="AK559" s="173"/>
      <c r="AL559" s="173"/>
      <c r="AM559" s="173"/>
      <c r="AN559" s="173"/>
      <c r="AO559" s="173"/>
    </row>
    <row r="560" spans="1:41" ht="12" customHeight="1">
      <c r="A560" s="173"/>
      <c r="B560" s="689" t="s">
        <v>261</v>
      </c>
      <c r="C560" s="662"/>
      <c r="D560" s="662"/>
      <c r="E560" s="663"/>
      <c r="F560" s="287" t="s">
        <v>13</v>
      </c>
      <c r="G560" s="275" t="s">
        <v>262</v>
      </c>
      <c r="H560" s="287" t="s">
        <v>263</v>
      </c>
      <c r="I560" s="275" t="s">
        <v>264</v>
      </c>
      <c r="J560" s="195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  <c r="AA560" s="173"/>
      <c r="AB560" s="173"/>
      <c r="AC560" s="173"/>
      <c r="AD560" s="173"/>
      <c r="AE560" s="173"/>
      <c r="AF560" s="173"/>
      <c r="AG560" s="173"/>
      <c r="AH560" s="173"/>
      <c r="AI560" s="173"/>
      <c r="AJ560" s="173"/>
      <c r="AK560" s="173"/>
      <c r="AL560" s="173"/>
      <c r="AM560" s="173"/>
      <c r="AN560" s="173"/>
      <c r="AO560" s="173"/>
    </row>
    <row r="561" spans="1:41" ht="12" customHeight="1">
      <c r="A561" s="173"/>
      <c r="B561" s="684" t="s">
        <v>265</v>
      </c>
      <c r="C561" s="662"/>
      <c r="D561" s="662"/>
      <c r="E561" s="663"/>
      <c r="F561" s="288" t="s">
        <v>266</v>
      </c>
      <c r="G561" s="289">
        <f>+J581*0.05</f>
        <v>2620.8333333333339</v>
      </c>
      <c r="H561" s="288">
        <v>1</v>
      </c>
      <c r="I561" s="211">
        <f>SUM(G561/H561)</f>
        <v>2620.8333333333339</v>
      </c>
      <c r="J561" s="197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  <c r="AA561" s="173"/>
      <c r="AB561" s="173"/>
      <c r="AC561" s="173"/>
      <c r="AD561" s="173"/>
      <c r="AE561" s="173"/>
      <c r="AF561" s="173"/>
      <c r="AG561" s="173"/>
      <c r="AH561" s="173"/>
      <c r="AI561" s="173"/>
      <c r="AJ561" s="173"/>
      <c r="AK561" s="173"/>
      <c r="AL561" s="173"/>
      <c r="AM561" s="173"/>
      <c r="AN561" s="173"/>
      <c r="AO561" s="173"/>
    </row>
    <row r="562" spans="1:41" ht="12" customHeight="1">
      <c r="A562" s="173"/>
      <c r="B562" s="684"/>
      <c r="C562" s="662"/>
      <c r="D562" s="662"/>
      <c r="E562" s="663"/>
      <c r="F562" s="290"/>
      <c r="G562" s="289"/>
      <c r="H562" s="288"/>
      <c r="I562" s="289"/>
      <c r="J562" s="199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  <c r="AA562" s="173"/>
      <c r="AB562" s="173"/>
      <c r="AC562" s="173"/>
      <c r="AD562" s="173"/>
      <c r="AE562" s="173"/>
      <c r="AF562" s="173"/>
      <c r="AG562" s="173"/>
      <c r="AH562" s="173"/>
      <c r="AI562" s="173"/>
      <c r="AJ562" s="173"/>
      <c r="AK562" s="173"/>
      <c r="AL562" s="173"/>
      <c r="AM562" s="173"/>
      <c r="AN562" s="173"/>
      <c r="AO562" s="173"/>
    </row>
    <row r="563" spans="1:41" ht="12" customHeight="1">
      <c r="A563" s="173"/>
      <c r="B563" s="684"/>
      <c r="C563" s="662"/>
      <c r="D563" s="662"/>
      <c r="E563" s="663"/>
      <c r="F563" s="290"/>
      <c r="G563" s="289"/>
      <c r="H563" s="288"/>
      <c r="I563" s="289" t="s">
        <v>199</v>
      </c>
      <c r="J563" s="195" t="s">
        <v>267</v>
      </c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  <c r="AA563" s="173"/>
      <c r="AB563" s="173"/>
      <c r="AC563" s="173"/>
      <c r="AD563" s="173"/>
      <c r="AE563" s="173"/>
      <c r="AF563" s="173"/>
      <c r="AG563" s="173"/>
      <c r="AH563" s="173"/>
      <c r="AI563" s="173"/>
      <c r="AJ563" s="173"/>
      <c r="AK563" s="173"/>
      <c r="AL563" s="173"/>
      <c r="AM563" s="173"/>
      <c r="AN563" s="173"/>
      <c r="AO563" s="173"/>
    </row>
    <row r="564" spans="1:41" ht="12" customHeight="1">
      <c r="A564" s="173"/>
      <c r="B564" s="684"/>
      <c r="C564" s="662"/>
      <c r="D564" s="662"/>
      <c r="E564" s="663"/>
      <c r="F564" s="290"/>
      <c r="G564" s="289"/>
      <c r="H564" s="288"/>
      <c r="I564" s="289"/>
      <c r="J564" s="203">
        <f>SUM(I561:I562)</f>
        <v>2620.8333333333339</v>
      </c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  <c r="AA564" s="173"/>
      <c r="AB564" s="173"/>
      <c r="AC564" s="173"/>
      <c r="AD564" s="173"/>
      <c r="AE564" s="173"/>
      <c r="AF564" s="173"/>
      <c r="AG564" s="173"/>
      <c r="AH564" s="173"/>
      <c r="AI564" s="173"/>
      <c r="AJ564" s="173"/>
      <c r="AK564" s="173"/>
      <c r="AL564" s="173"/>
      <c r="AM564" s="173"/>
      <c r="AN564" s="173"/>
      <c r="AO564" s="173"/>
    </row>
    <row r="565" spans="1:41" ht="12" customHeight="1">
      <c r="A565" s="173"/>
      <c r="B565" s="684"/>
      <c r="C565" s="662"/>
      <c r="D565" s="662"/>
      <c r="E565" s="663"/>
      <c r="F565" s="288"/>
      <c r="G565" s="289"/>
      <c r="H565" s="288"/>
      <c r="I565" s="289"/>
      <c r="J565" s="195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  <c r="AA565" s="173"/>
      <c r="AB565" s="173"/>
      <c r="AC565" s="173"/>
      <c r="AD565" s="173"/>
      <c r="AE565" s="173"/>
      <c r="AF565" s="173"/>
      <c r="AG565" s="173"/>
      <c r="AH565" s="173"/>
      <c r="AI565" s="173"/>
      <c r="AJ565" s="173"/>
      <c r="AK565" s="173"/>
      <c r="AL565" s="173"/>
      <c r="AM565" s="173"/>
      <c r="AN565" s="173"/>
      <c r="AO565" s="173"/>
    </row>
    <row r="566" spans="1:41" ht="24" customHeight="1">
      <c r="A566" s="173"/>
      <c r="B566" s="689" t="s">
        <v>268</v>
      </c>
      <c r="C566" s="662"/>
      <c r="D566" s="662"/>
      <c r="E566" s="663"/>
      <c r="F566" s="287" t="s">
        <v>13</v>
      </c>
      <c r="G566" s="275" t="s">
        <v>269</v>
      </c>
      <c r="H566" s="287" t="s">
        <v>209</v>
      </c>
      <c r="I566" s="275" t="s">
        <v>264</v>
      </c>
      <c r="J566" s="197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  <c r="AA566" s="173"/>
      <c r="AB566" s="173"/>
      <c r="AC566" s="173"/>
      <c r="AD566" s="173"/>
      <c r="AE566" s="173"/>
      <c r="AF566" s="173"/>
      <c r="AG566" s="173"/>
      <c r="AH566" s="173"/>
      <c r="AI566" s="173"/>
      <c r="AJ566" s="173"/>
      <c r="AK566" s="173"/>
      <c r="AL566" s="173"/>
      <c r="AM566" s="173"/>
      <c r="AN566" s="173"/>
      <c r="AO566" s="173"/>
    </row>
    <row r="567" spans="1:41" ht="12" customHeight="1">
      <c r="A567" s="173"/>
      <c r="B567" s="684" t="s">
        <v>319</v>
      </c>
      <c r="C567" s="662"/>
      <c r="D567" s="662"/>
      <c r="E567" s="663"/>
      <c r="F567" s="290" t="s">
        <v>21</v>
      </c>
      <c r="G567" s="289" t="e">
        <f>MATERIALES!#REF!</f>
        <v>#REF!</v>
      </c>
      <c r="H567" s="291">
        <v>3</v>
      </c>
      <c r="I567" s="211" t="e">
        <f t="shared" si="42" ref="I567:I574">G567*H567</f>
        <v>#REF!</v>
      </c>
      <c r="J567" s="206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  <c r="AA567" s="173"/>
      <c r="AB567" s="173"/>
      <c r="AC567" s="173"/>
      <c r="AD567" s="173"/>
      <c r="AE567" s="173"/>
      <c r="AF567" s="173"/>
      <c r="AG567" s="173"/>
      <c r="AH567" s="173"/>
      <c r="AI567" s="173"/>
      <c r="AJ567" s="173"/>
      <c r="AK567" s="173"/>
      <c r="AL567" s="173"/>
      <c r="AM567" s="173"/>
      <c r="AN567" s="173"/>
      <c r="AO567" s="173"/>
    </row>
    <row r="568" spans="1:41" ht="12" customHeight="1">
      <c r="A568" s="173"/>
      <c r="B568" s="684" t="s">
        <v>320</v>
      </c>
      <c r="C568" s="662"/>
      <c r="D568" s="662"/>
      <c r="E568" s="663"/>
      <c r="F568" s="290" t="s">
        <v>272</v>
      </c>
      <c r="G568" s="289" t="str">
        <f>MATERIALES!$C$26</f>
        <v>Bisagra cobrizada 3" x 2"</v>
      </c>
      <c r="H568" s="291">
        <v>1</v>
      </c>
      <c r="I568" s="211" t="e">
        <f t="shared" si="42"/>
        <v>#VALUE!</v>
      </c>
      <c r="J568" s="206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  <c r="AA568" s="173"/>
      <c r="AB568" s="173"/>
      <c r="AC568" s="173"/>
      <c r="AD568" s="173"/>
      <c r="AE568" s="173"/>
      <c r="AF568" s="173"/>
      <c r="AG568" s="173"/>
      <c r="AH568" s="173"/>
      <c r="AI568" s="173"/>
      <c r="AJ568" s="173"/>
      <c r="AK568" s="173"/>
      <c r="AL568" s="173"/>
      <c r="AM568" s="173"/>
      <c r="AN568" s="173"/>
      <c r="AO568" s="173"/>
    </row>
    <row r="569" spans="1:41" ht="12" customHeight="1">
      <c r="A569" s="173"/>
      <c r="B569" s="684" t="s">
        <v>321</v>
      </c>
      <c r="C569" s="662"/>
      <c r="D569" s="662"/>
      <c r="E569" s="663"/>
      <c r="F569" s="290" t="s">
        <v>21</v>
      </c>
      <c r="G569" s="289" t="e">
        <f>MATERIALES!#REF!</f>
        <v>#REF!</v>
      </c>
      <c r="H569" s="291">
        <v>4</v>
      </c>
      <c r="I569" s="211" t="e">
        <f t="shared" si="42"/>
        <v>#REF!</v>
      </c>
      <c r="J569" s="206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  <c r="AA569" s="173"/>
      <c r="AB569" s="173"/>
      <c r="AC569" s="173"/>
      <c r="AD569" s="173"/>
      <c r="AE569" s="173"/>
      <c r="AF569" s="173"/>
      <c r="AG569" s="173"/>
      <c r="AH569" s="173"/>
      <c r="AI569" s="173"/>
      <c r="AJ569" s="173"/>
      <c r="AK569" s="173"/>
      <c r="AL569" s="173"/>
      <c r="AM569" s="173"/>
      <c r="AN569" s="173"/>
      <c r="AO569" s="173"/>
    </row>
    <row r="570" spans="1:41" ht="12" customHeight="1">
      <c r="A570" s="173"/>
      <c r="B570" s="684" t="s">
        <v>322</v>
      </c>
      <c r="C570" s="662"/>
      <c r="D570" s="662"/>
      <c r="E570" s="663"/>
      <c r="F570" s="290" t="s">
        <v>51</v>
      </c>
      <c r="G570" s="289" t="e">
        <f>MATERIALES!#REF!</f>
        <v>#REF!</v>
      </c>
      <c r="H570" s="291">
        <v>4.70</v>
      </c>
      <c r="I570" s="211" t="e">
        <f t="shared" si="42"/>
        <v>#REF!</v>
      </c>
      <c r="J570" s="206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  <c r="AA570" s="173"/>
      <c r="AB570" s="173"/>
      <c r="AC570" s="173"/>
      <c r="AD570" s="173"/>
      <c r="AE570" s="173"/>
      <c r="AF570" s="173"/>
      <c r="AG570" s="173"/>
      <c r="AH570" s="173"/>
      <c r="AI570" s="173"/>
      <c r="AJ570" s="173"/>
      <c r="AK570" s="173"/>
      <c r="AL570" s="173"/>
      <c r="AM570" s="173"/>
      <c r="AN570" s="173"/>
      <c r="AO570" s="173"/>
    </row>
    <row r="571" spans="1:41" ht="12" customHeight="1">
      <c r="A571" s="173"/>
      <c r="B571" s="684" t="s">
        <v>323</v>
      </c>
      <c r="C571" s="662"/>
      <c r="D571" s="662"/>
      <c r="E571" s="663"/>
      <c r="F571" s="290" t="s">
        <v>51</v>
      </c>
      <c r="G571" s="289" t="e">
        <f>MATERIALES!#REF!</f>
        <v>#REF!</v>
      </c>
      <c r="H571" s="291">
        <v>33.04</v>
      </c>
      <c r="I571" s="211" t="e">
        <f t="shared" si="42"/>
        <v>#REF!</v>
      </c>
      <c r="J571" s="206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  <c r="AA571" s="173"/>
      <c r="AB571" s="173"/>
      <c r="AC571" s="173"/>
      <c r="AD571" s="173"/>
      <c r="AE571" s="173"/>
      <c r="AF571" s="173"/>
      <c r="AG571" s="173"/>
      <c r="AH571" s="173"/>
      <c r="AI571" s="173"/>
      <c r="AJ571" s="173"/>
      <c r="AK571" s="173"/>
      <c r="AL571" s="173"/>
      <c r="AM571" s="173"/>
      <c r="AN571" s="173"/>
      <c r="AO571" s="173"/>
    </row>
    <row r="572" spans="1:41" ht="12" customHeight="1">
      <c r="A572" s="173"/>
      <c r="B572" s="684" t="s">
        <v>324</v>
      </c>
      <c r="C572" s="662"/>
      <c r="D572" s="662"/>
      <c r="E572" s="663"/>
      <c r="F572" s="290" t="s">
        <v>21</v>
      </c>
      <c r="G572" s="289" t="str">
        <f>MATERIALES!$C$6</f>
        <v>DESCRIPCIÓN</v>
      </c>
      <c r="H572" s="291">
        <v>1</v>
      </c>
      <c r="I572" s="211" t="e">
        <f t="shared" si="42"/>
        <v>#VALUE!</v>
      </c>
      <c r="J572" s="206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  <c r="AB572" s="173"/>
      <c r="AC572" s="173"/>
      <c r="AD572" s="173"/>
      <c r="AE572" s="173"/>
      <c r="AF572" s="173"/>
      <c r="AG572" s="173"/>
      <c r="AH572" s="173"/>
      <c r="AI572" s="173"/>
      <c r="AJ572" s="173"/>
      <c r="AK572" s="173"/>
      <c r="AL572" s="173"/>
      <c r="AM572" s="173"/>
      <c r="AN572" s="173"/>
      <c r="AO572" s="173"/>
    </row>
    <row r="573" spans="1:41" ht="12" customHeight="1">
      <c r="A573" s="173"/>
      <c r="B573" s="684" t="s">
        <v>304</v>
      </c>
      <c r="C573" s="662"/>
      <c r="D573" s="662"/>
      <c r="E573" s="663"/>
      <c r="F573" s="290" t="s">
        <v>35</v>
      </c>
      <c r="G573" s="305" t="e">
        <f>#REF!</f>
        <v>#REF!</v>
      </c>
      <c r="H573" s="291">
        <v>0.45</v>
      </c>
      <c r="I573" s="211" t="e">
        <f t="shared" si="42"/>
        <v>#REF!</v>
      </c>
      <c r="J573" s="206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  <c r="AA573" s="173"/>
      <c r="AB573" s="173"/>
      <c r="AC573" s="173"/>
      <c r="AD573" s="173"/>
      <c r="AE573" s="173"/>
      <c r="AF573" s="173"/>
      <c r="AG573" s="173"/>
      <c r="AH573" s="173"/>
      <c r="AI573" s="173"/>
      <c r="AJ573" s="173"/>
      <c r="AK573" s="173"/>
      <c r="AL573" s="173"/>
      <c r="AM573" s="173"/>
      <c r="AN573" s="173"/>
      <c r="AO573" s="173"/>
    </row>
    <row r="574" spans="1:41" ht="12" customHeight="1">
      <c r="A574" s="173"/>
      <c r="B574" s="684"/>
      <c r="C574" s="662"/>
      <c r="D574" s="662"/>
      <c r="E574" s="663"/>
      <c r="F574" s="290"/>
      <c r="G574" s="289"/>
      <c r="H574" s="291"/>
      <c r="I574" s="211">
        <f t="shared" si="42"/>
        <v>0</v>
      </c>
      <c r="J574" s="206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  <c r="AA574" s="173"/>
      <c r="AB574" s="173"/>
      <c r="AC574" s="173"/>
      <c r="AD574" s="173"/>
      <c r="AE574" s="173"/>
      <c r="AF574" s="173"/>
      <c r="AG574" s="173"/>
      <c r="AH574" s="173"/>
      <c r="AI574" s="173"/>
      <c r="AJ574" s="173"/>
      <c r="AK574" s="173"/>
      <c r="AL574" s="173"/>
      <c r="AM574" s="173"/>
      <c r="AN574" s="173"/>
      <c r="AO574" s="173"/>
    </row>
    <row r="575" spans="1:41" ht="12" customHeight="1">
      <c r="A575" s="173"/>
      <c r="B575" s="687"/>
      <c r="C575" s="662"/>
      <c r="D575" s="662"/>
      <c r="E575" s="663"/>
      <c r="F575" s="290"/>
      <c r="G575" s="289"/>
      <c r="H575" s="291"/>
      <c r="I575" s="292"/>
      <c r="J575" s="195" t="s">
        <v>267</v>
      </c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  <c r="AA575" s="173"/>
      <c r="AB575" s="173"/>
      <c r="AC575" s="173"/>
      <c r="AD575" s="173"/>
      <c r="AE575" s="173"/>
      <c r="AF575" s="173"/>
      <c r="AG575" s="173"/>
      <c r="AH575" s="173"/>
      <c r="AI575" s="173"/>
      <c r="AJ575" s="173"/>
      <c r="AK575" s="173"/>
      <c r="AL575" s="173"/>
      <c r="AM575" s="173"/>
      <c r="AN575" s="173"/>
      <c r="AO575" s="173"/>
    </row>
    <row r="576" spans="1:41" ht="12" customHeight="1">
      <c r="A576" s="173"/>
      <c r="B576" s="684"/>
      <c r="C576" s="662"/>
      <c r="D576" s="662"/>
      <c r="E576" s="663"/>
      <c r="F576" s="290"/>
      <c r="G576" s="289"/>
      <c r="H576" s="288"/>
      <c r="I576" s="292"/>
      <c r="J576" s="215" t="e">
        <f>SUM(I567:I575)</f>
        <v>#REF!</v>
      </c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  <c r="AA576" s="173"/>
      <c r="AB576" s="173"/>
      <c r="AC576" s="173"/>
      <c r="AD576" s="173"/>
      <c r="AE576" s="173"/>
      <c r="AF576" s="173"/>
      <c r="AG576" s="173"/>
      <c r="AH576" s="173"/>
      <c r="AI576" s="173"/>
      <c r="AJ576" s="173"/>
      <c r="AK576" s="173"/>
      <c r="AL576" s="173"/>
      <c r="AM576" s="173"/>
      <c r="AN576" s="173"/>
      <c r="AO576" s="173"/>
    </row>
    <row r="577" spans="1:41" ht="12" customHeight="1">
      <c r="A577" s="173"/>
      <c r="B577" s="689" t="s">
        <v>273</v>
      </c>
      <c r="C577" s="663"/>
      <c r="D577" s="287" t="s">
        <v>14</v>
      </c>
      <c r="E577" s="293" t="s">
        <v>274</v>
      </c>
      <c r="F577" s="294" t="s">
        <v>275</v>
      </c>
      <c r="G577" s="293" t="s">
        <v>276</v>
      </c>
      <c r="H577" s="294" t="s">
        <v>277</v>
      </c>
      <c r="I577" s="293" t="s">
        <v>278</v>
      </c>
      <c r="J577" s="20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  <c r="AA577" s="173"/>
      <c r="AB577" s="173"/>
      <c r="AC577" s="173"/>
      <c r="AD577" s="173"/>
      <c r="AE577" s="173"/>
      <c r="AF577" s="173"/>
      <c r="AG577" s="173"/>
      <c r="AH577" s="173"/>
      <c r="AI577" s="173"/>
      <c r="AJ577" s="173"/>
      <c r="AK577" s="173"/>
      <c r="AL577" s="173"/>
      <c r="AM577" s="173"/>
      <c r="AN577" s="173"/>
      <c r="AO577" s="173"/>
    </row>
    <row r="578" spans="1:41" ht="12" customHeight="1">
      <c r="A578" s="173"/>
      <c r="B578" s="669" t="s">
        <v>279</v>
      </c>
      <c r="C578" s="668"/>
      <c r="D578" s="196">
        <v>1</v>
      </c>
      <c r="E578" s="195">
        <f>90000*D578</f>
        <v>90000</v>
      </c>
      <c r="F578" s="196">
        <v>85</v>
      </c>
      <c r="G578" s="195">
        <f t="shared" si="43" ref="G578:G579">SUM(E578*(1+F578/100))</f>
        <v>166500</v>
      </c>
      <c r="H578" s="196">
        <v>6</v>
      </c>
      <c r="I578" s="211">
        <f t="shared" si="44" ref="I578:I579">SUM(G578/H578)</f>
        <v>27750</v>
      </c>
      <c r="J578" s="694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  <c r="AA578" s="173"/>
      <c r="AB578" s="173"/>
      <c r="AC578" s="173"/>
      <c r="AD578" s="173"/>
      <c r="AE578" s="173"/>
      <c r="AF578" s="173"/>
      <c r="AG578" s="173"/>
      <c r="AH578" s="173"/>
      <c r="AI578" s="173"/>
      <c r="AJ578" s="173"/>
      <c r="AK578" s="173"/>
      <c r="AL578" s="173"/>
      <c r="AM578" s="173"/>
      <c r="AN578" s="173"/>
      <c r="AO578" s="173"/>
    </row>
    <row r="579" spans="1:41" ht="12" customHeight="1">
      <c r="A579" s="173"/>
      <c r="B579" s="669" t="s">
        <v>280</v>
      </c>
      <c r="C579" s="668"/>
      <c r="D579" s="196">
        <v>2</v>
      </c>
      <c r="E579" s="195">
        <f>40000*D579</f>
        <v>80000</v>
      </c>
      <c r="F579" s="196">
        <f>F578</f>
        <v>85</v>
      </c>
      <c r="G579" s="195">
        <f t="shared" si="43"/>
        <v>148000</v>
      </c>
      <c r="H579" s="196">
        <f>H578</f>
        <v>6</v>
      </c>
      <c r="I579" s="211">
        <f t="shared" si="44"/>
        <v>24666.666666666668</v>
      </c>
      <c r="J579" s="695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  <c r="AA579" s="173"/>
      <c r="AB579" s="173"/>
      <c r="AC579" s="173"/>
      <c r="AD579" s="173"/>
      <c r="AE579" s="173"/>
      <c r="AF579" s="173"/>
      <c r="AG579" s="173"/>
      <c r="AH579" s="173"/>
      <c r="AI579" s="173"/>
      <c r="AJ579" s="173"/>
      <c r="AK579" s="173"/>
      <c r="AL579" s="173"/>
      <c r="AM579" s="173"/>
      <c r="AN579" s="173"/>
      <c r="AO579" s="173"/>
    </row>
    <row r="580" spans="1:41" ht="24" customHeight="1">
      <c r="A580" s="173"/>
      <c r="B580" s="684"/>
      <c r="C580" s="662"/>
      <c r="D580" s="663"/>
      <c r="E580" s="289"/>
      <c r="F580" s="288"/>
      <c r="G580" s="289"/>
      <c r="H580" s="288"/>
      <c r="I580" s="292"/>
      <c r="J580" s="195" t="s">
        <v>267</v>
      </c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  <c r="AA580" s="173"/>
      <c r="AB580" s="173"/>
      <c r="AC580" s="173"/>
      <c r="AD580" s="173"/>
      <c r="AE580" s="173"/>
      <c r="AF580" s="173"/>
      <c r="AG580" s="173"/>
      <c r="AH580" s="173"/>
      <c r="AI580" s="173"/>
      <c r="AJ580" s="173"/>
      <c r="AK580" s="173"/>
      <c r="AL580" s="173"/>
      <c r="AM580" s="173"/>
      <c r="AN580" s="173"/>
      <c r="AO580" s="173"/>
    </row>
    <row r="581" spans="1:41" ht="12" customHeight="1">
      <c r="A581" s="173"/>
      <c r="B581" s="687"/>
      <c r="C581" s="662"/>
      <c r="D581" s="663"/>
      <c r="E581" s="292"/>
      <c r="F581" s="288"/>
      <c r="G581" s="292"/>
      <c r="H581" s="288"/>
      <c r="I581" s="292"/>
      <c r="J581" s="203">
        <f>SUM(I578:I579)</f>
        <v>52416.666666666672</v>
      </c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  <c r="AA581" s="173"/>
      <c r="AB581" s="173"/>
      <c r="AC581" s="173"/>
      <c r="AD581" s="173"/>
      <c r="AE581" s="173"/>
      <c r="AF581" s="173"/>
      <c r="AG581" s="173"/>
      <c r="AH581" s="173"/>
      <c r="AI581" s="173"/>
      <c r="AJ581" s="173"/>
      <c r="AK581" s="173"/>
      <c r="AL581" s="173"/>
      <c r="AM581" s="173"/>
      <c r="AN581" s="173"/>
      <c r="AO581" s="173"/>
    </row>
    <row r="582" spans="1:41" ht="12" customHeight="1">
      <c r="A582" s="173"/>
      <c r="B582" s="702" t="s">
        <v>281</v>
      </c>
      <c r="C582" s="662"/>
      <c r="D582" s="668"/>
      <c r="E582" s="293" t="s">
        <v>13</v>
      </c>
      <c r="F582" s="294" t="s">
        <v>14</v>
      </c>
      <c r="G582" s="295" t="s">
        <v>316</v>
      </c>
      <c r="H582" s="294" t="s">
        <v>283</v>
      </c>
      <c r="I582" s="293" t="s">
        <v>264</v>
      </c>
      <c r="J582" s="219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  <c r="AA582" s="173"/>
      <c r="AB582" s="173"/>
      <c r="AC582" s="173"/>
      <c r="AD582" s="173"/>
      <c r="AE582" s="173"/>
      <c r="AF582" s="173"/>
      <c r="AG582" s="173"/>
      <c r="AH582" s="173"/>
      <c r="AI582" s="173"/>
      <c r="AJ582" s="173"/>
      <c r="AK582" s="173"/>
      <c r="AL582" s="173"/>
      <c r="AM582" s="173"/>
      <c r="AN582" s="173"/>
      <c r="AO582" s="173"/>
    </row>
    <row r="583" spans="1:41" ht="28.5" customHeight="1">
      <c r="A583" s="173"/>
      <c r="B583" s="698"/>
      <c r="C583" s="662"/>
      <c r="D583" s="668"/>
      <c r="E583" s="301"/>
      <c r="F583" s="297"/>
      <c r="G583" s="298"/>
      <c r="H583" s="297"/>
      <c r="I583" s="299"/>
      <c r="J583" s="289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  <c r="AA583" s="173"/>
      <c r="AB583" s="173"/>
      <c r="AC583" s="173"/>
      <c r="AD583" s="173"/>
      <c r="AE583" s="173"/>
      <c r="AF583" s="173"/>
      <c r="AG583" s="173"/>
      <c r="AH583" s="173"/>
      <c r="AI583" s="173"/>
      <c r="AJ583" s="173"/>
      <c r="AK583" s="173"/>
      <c r="AL583" s="173"/>
      <c r="AM583" s="173"/>
      <c r="AN583" s="173"/>
      <c r="AO583" s="173"/>
    </row>
    <row r="584" spans="1:41" ht="12" customHeight="1">
      <c r="A584" s="173"/>
      <c r="B584" s="687"/>
      <c r="C584" s="662"/>
      <c r="D584" s="662"/>
      <c r="E584" s="663"/>
      <c r="F584" s="300"/>
      <c r="G584" s="289"/>
      <c r="H584" s="288"/>
      <c r="I584" s="292"/>
      <c r="J584" s="289" t="s">
        <v>267</v>
      </c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  <c r="AA584" s="173"/>
      <c r="AB584" s="173"/>
      <c r="AC584" s="173"/>
      <c r="AD584" s="173"/>
      <c r="AE584" s="173"/>
      <c r="AF584" s="173"/>
      <c r="AG584" s="173"/>
      <c r="AH584" s="173"/>
      <c r="AI584" s="173"/>
      <c r="AJ584" s="173"/>
      <c r="AK584" s="173"/>
      <c r="AL584" s="173"/>
      <c r="AM584" s="173"/>
      <c r="AN584" s="173"/>
      <c r="AO584" s="173"/>
    </row>
    <row r="585" spans="1:41" ht="24" customHeight="1">
      <c r="A585" s="173"/>
      <c r="B585" s="687"/>
      <c r="C585" s="662"/>
      <c r="D585" s="662"/>
      <c r="E585" s="663"/>
      <c r="F585" s="300"/>
      <c r="G585" s="289"/>
      <c r="H585" s="288"/>
      <c r="I585" s="292"/>
      <c r="J585" s="203">
        <f>SUM(I583)</f>
        <v>0</v>
      </c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  <c r="AA585" s="173"/>
      <c r="AB585" s="173"/>
      <c r="AC585" s="173"/>
      <c r="AD585" s="173"/>
      <c r="AE585" s="173"/>
      <c r="AF585" s="173"/>
      <c r="AG585" s="173"/>
      <c r="AH585" s="173"/>
      <c r="AI585" s="173"/>
      <c r="AJ585" s="173"/>
      <c r="AK585" s="173"/>
      <c r="AL585" s="173"/>
      <c r="AM585" s="173"/>
      <c r="AN585" s="173"/>
      <c r="AO585" s="173"/>
    </row>
    <row r="586" spans="1:41" ht="12" customHeight="1">
      <c r="A586" s="173"/>
      <c r="B586" s="688" t="s">
        <v>137</v>
      </c>
      <c r="C586" s="662"/>
      <c r="D586" s="662"/>
      <c r="E586" s="662"/>
      <c r="F586" s="662"/>
      <c r="G586" s="662"/>
      <c r="H586" s="662"/>
      <c r="I586" s="663"/>
      <c r="J586" s="219" t="e">
        <f>SUM(J576+J564+J581+J585)</f>
        <v>#REF!</v>
      </c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  <c r="AA586" s="173"/>
      <c r="AB586" s="173"/>
      <c r="AC586" s="173"/>
      <c r="AD586" s="173"/>
      <c r="AE586" s="173"/>
      <c r="AF586" s="173"/>
      <c r="AG586" s="173"/>
      <c r="AH586" s="173"/>
      <c r="AI586" s="173"/>
      <c r="AJ586" s="173"/>
      <c r="AK586" s="173"/>
      <c r="AL586" s="173"/>
      <c r="AM586" s="173"/>
      <c r="AN586" s="173"/>
      <c r="AO586" s="173"/>
    </row>
    <row r="587" spans="1:41" ht="12" customHeight="1">
      <c r="A587" s="173"/>
      <c r="B587" s="688" t="s">
        <v>284</v>
      </c>
      <c r="C587" s="662"/>
      <c r="D587" s="662"/>
      <c r="E587" s="662"/>
      <c r="F587" s="662"/>
      <c r="G587" s="662"/>
      <c r="H587" s="662"/>
      <c r="I587" s="663"/>
      <c r="J587" s="203" t="e">
        <f>J586</f>
        <v>#REF!</v>
      </c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  <c r="AA587" s="173"/>
      <c r="AB587" s="173"/>
      <c r="AC587" s="173"/>
      <c r="AD587" s="173"/>
      <c r="AE587" s="173"/>
      <c r="AF587" s="173"/>
      <c r="AG587" s="173"/>
      <c r="AH587" s="173"/>
      <c r="AI587" s="173"/>
      <c r="AJ587" s="173"/>
      <c r="AK587" s="173"/>
      <c r="AL587" s="173"/>
      <c r="AM587" s="173"/>
      <c r="AN587" s="173"/>
      <c r="AO587" s="173"/>
    </row>
    <row r="588" spans="1:41" ht="15.75" customHeight="1">
      <c r="A588" s="173"/>
      <c r="B588" s="176"/>
      <c r="C588" s="179"/>
      <c r="D588" s="177"/>
      <c r="E588" s="178"/>
      <c r="F588" s="177"/>
      <c r="G588" s="178"/>
      <c r="H588" s="179"/>
      <c r="I588" s="178"/>
      <c r="J588" s="180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  <c r="AA588" s="173"/>
      <c r="AB588" s="173"/>
      <c r="AC588" s="173"/>
      <c r="AD588" s="173"/>
      <c r="AE588" s="173"/>
      <c r="AF588" s="173"/>
      <c r="AG588" s="173"/>
      <c r="AH588" s="173"/>
      <c r="AI588" s="173"/>
      <c r="AJ588" s="173"/>
      <c r="AK588" s="173"/>
      <c r="AL588" s="173"/>
      <c r="AM588" s="173"/>
      <c r="AN588" s="173"/>
      <c r="AO588" s="173"/>
    </row>
    <row r="589" spans="1:41" ht="12" customHeight="1">
      <c r="A589" s="173"/>
      <c r="B589" s="222"/>
      <c r="C589" s="223"/>
      <c r="D589" s="224"/>
      <c r="E589" s="225"/>
      <c r="F589" s="224"/>
      <c r="G589" s="225"/>
      <c r="H589" s="223"/>
      <c r="I589" s="225"/>
      <c r="J589" s="226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  <c r="AA589" s="173"/>
      <c r="AB589" s="173"/>
      <c r="AC589" s="173"/>
      <c r="AD589" s="173"/>
      <c r="AE589" s="173"/>
      <c r="AF589" s="173"/>
      <c r="AG589" s="173"/>
      <c r="AH589" s="173"/>
      <c r="AI589" s="173"/>
      <c r="AJ589" s="173"/>
      <c r="AK589" s="173"/>
      <c r="AL589" s="173"/>
      <c r="AM589" s="173"/>
      <c r="AN589" s="173"/>
      <c r="AO589" s="173"/>
    </row>
    <row r="590" spans="1:41" ht="12" customHeight="1">
      <c r="A590" s="173"/>
      <c r="B590" s="696"/>
      <c r="C590" s="665"/>
      <c r="D590" s="682"/>
      <c r="E590" s="178"/>
      <c r="F590" s="177"/>
      <c r="G590" s="178"/>
      <c r="H590" s="179"/>
      <c r="I590" s="178"/>
      <c r="J590" s="180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  <c r="AA590" s="173"/>
      <c r="AB590" s="173"/>
      <c r="AC590" s="173"/>
      <c r="AD590" s="173"/>
      <c r="AE590" s="173"/>
      <c r="AF590" s="173"/>
      <c r="AG590" s="173"/>
      <c r="AH590" s="173"/>
      <c r="AI590" s="173"/>
      <c r="AJ590" s="173"/>
      <c r="AK590" s="173"/>
      <c r="AL590" s="173"/>
      <c r="AM590" s="173"/>
      <c r="AN590" s="173"/>
      <c r="AO590" s="173"/>
    </row>
    <row r="591" spans="1:41" ht="12" customHeight="1">
      <c r="A591" s="173"/>
      <c r="B591" s="697" t="s">
        <v>257</v>
      </c>
      <c r="C591" s="676"/>
      <c r="D591" s="690" t="e">
        <f>+$D$8</f>
        <v>#REF!</v>
      </c>
      <c r="E591" s="672"/>
      <c r="F591" s="672"/>
      <c r="G591" s="672"/>
      <c r="H591" s="672"/>
      <c r="I591" s="672"/>
      <c r="J591" s="6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  <c r="AA591" s="173"/>
      <c r="AB591" s="173"/>
      <c r="AC591" s="173"/>
      <c r="AD591" s="173"/>
      <c r="AE591" s="173"/>
      <c r="AF591" s="173"/>
      <c r="AG591" s="173"/>
      <c r="AH591" s="173"/>
      <c r="AI591" s="173"/>
      <c r="AJ591" s="173"/>
      <c r="AK591" s="173"/>
      <c r="AL591" s="173"/>
      <c r="AM591" s="173"/>
      <c r="AN591" s="173"/>
      <c r="AO591" s="173"/>
    </row>
    <row r="592" spans="1:41" ht="27.75" customHeight="1">
      <c r="A592" s="173"/>
      <c r="B592" s="181"/>
      <c r="C592" s="182"/>
      <c r="D592" s="674"/>
      <c r="E592" s="637"/>
      <c r="F592" s="637"/>
      <c r="G592" s="637"/>
      <c r="H592" s="637"/>
      <c r="I592" s="637"/>
      <c r="J592" s="638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  <c r="AA592" s="173"/>
      <c r="AB592" s="173"/>
      <c r="AC592" s="173"/>
      <c r="AD592" s="173"/>
      <c r="AE592" s="173"/>
      <c r="AF592" s="173"/>
      <c r="AG592" s="173"/>
      <c r="AH592" s="173"/>
      <c r="AI592" s="173"/>
      <c r="AJ592" s="173"/>
      <c r="AK592" s="173"/>
      <c r="AL592" s="173"/>
      <c r="AM592" s="173"/>
      <c r="AN592" s="173"/>
      <c r="AO592" s="173"/>
    </row>
    <row r="593" spans="1:41" ht="12" customHeight="1">
      <c r="A593" s="173"/>
      <c r="B593" s="181"/>
      <c r="C593" s="182"/>
      <c r="D593" s="183"/>
      <c r="E593" s="184"/>
      <c r="F593" s="183"/>
      <c r="G593" s="184"/>
      <c r="H593" s="183"/>
      <c r="I593" s="184"/>
      <c r="J593" s="185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  <c r="AA593" s="173"/>
      <c r="AB593" s="173"/>
      <c r="AC593" s="173"/>
      <c r="AD593" s="173"/>
      <c r="AE593" s="173"/>
      <c r="AF593" s="173"/>
      <c r="AG593" s="173"/>
      <c r="AH593" s="173"/>
      <c r="AI593" s="173"/>
      <c r="AJ593" s="173"/>
      <c r="AK593" s="173"/>
      <c r="AL593" s="173"/>
      <c r="AM593" s="173"/>
      <c r="AN593" s="173"/>
      <c r="AO593" s="173"/>
    </row>
    <row r="594" spans="1:41" ht="19.5" customHeight="1">
      <c r="A594" s="173"/>
      <c r="B594" s="186" t="s">
        <v>258</v>
      </c>
      <c r="C594" s="187" t="e">
        <f>+'BLOQUE PRINCIPAL'!#REF!</f>
        <v>#REF!</v>
      </c>
      <c r="D594" s="675" t="e">
        <f>+'BLOQUE PRINCIPAL'!#REF!</f>
        <v>#REF!</v>
      </c>
      <c r="E594" s="640"/>
      <c r="F594" s="640"/>
      <c r="G594" s="640"/>
      <c r="H594" s="676"/>
      <c r="I594" s="677" t="s">
        <v>259</v>
      </c>
      <c r="J594" s="641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  <c r="AA594" s="173"/>
      <c r="AB594" s="173"/>
      <c r="AC594" s="173"/>
      <c r="AD594" s="173"/>
      <c r="AE594" s="173"/>
      <c r="AF594" s="173"/>
      <c r="AG594" s="173"/>
      <c r="AH594" s="173"/>
      <c r="AI594" s="173"/>
      <c r="AJ594" s="173"/>
      <c r="AK594" s="173"/>
      <c r="AL594" s="173"/>
      <c r="AM594" s="173"/>
      <c r="AN594" s="173"/>
      <c r="AO594" s="173"/>
    </row>
    <row r="595" spans="1:41" ht="12" customHeight="1">
      <c r="A595" s="173"/>
      <c r="B595" s="188" t="s">
        <v>260</v>
      </c>
      <c r="C595" s="189" t="e">
        <f>+'BLOQUE PRINCIPAL'!#REF!</f>
        <v>#REF!</v>
      </c>
      <c r="D595" s="678" t="e">
        <f>+'BLOQUE PRINCIPAL'!#REF!</f>
        <v>#REF!</v>
      </c>
      <c r="E595" s="679"/>
      <c r="F595" s="679"/>
      <c r="G595" s="679"/>
      <c r="H595" s="680"/>
      <c r="I595" s="190" t="s">
        <v>196</v>
      </c>
      <c r="J595" s="191" t="e">
        <f>+'BLOQUE PRINCIPAL'!#REF!</f>
        <v>#REF!</v>
      </c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  <c r="AA595" s="173"/>
      <c r="AB595" s="173"/>
      <c r="AC595" s="173"/>
      <c r="AD595" s="173"/>
      <c r="AE595" s="173"/>
      <c r="AF595" s="173"/>
      <c r="AG595" s="173"/>
      <c r="AH595" s="173"/>
      <c r="AI595" s="173"/>
      <c r="AJ595" s="173"/>
      <c r="AK595" s="173"/>
      <c r="AL595" s="173"/>
      <c r="AM595" s="173"/>
      <c r="AN595" s="173"/>
      <c r="AO595" s="173"/>
    </row>
    <row r="596" spans="1:41" ht="11.25" customHeight="1">
      <c r="A596" s="173"/>
      <c r="B596" s="689" t="s">
        <v>261</v>
      </c>
      <c r="C596" s="662"/>
      <c r="D596" s="662"/>
      <c r="E596" s="663"/>
      <c r="F596" s="287" t="s">
        <v>13</v>
      </c>
      <c r="G596" s="275" t="s">
        <v>262</v>
      </c>
      <c r="H596" s="287" t="s">
        <v>263</v>
      </c>
      <c r="I596" s="275" t="s">
        <v>264</v>
      </c>
      <c r="J596" s="195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  <c r="AA596" s="173"/>
      <c r="AB596" s="173"/>
      <c r="AC596" s="173"/>
      <c r="AD596" s="173"/>
      <c r="AE596" s="173"/>
      <c r="AF596" s="173"/>
      <c r="AG596" s="173"/>
      <c r="AH596" s="173"/>
      <c r="AI596" s="173"/>
      <c r="AJ596" s="173"/>
      <c r="AK596" s="173"/>
      <c r="AL596" s="173"/>
      <c r="AM596" s="173"/>
      <c r="AN596" s="173"/>
      <c r="AO596" s="173"/>
    </row>
    <row r="597" spans="1:41" ht="12" customHeight="1">
      <c r="A597" s="173"/>
      <c r="B597" s="684" t="s">
        <v>265</v>
      </c>
      <c r="C597" s="662"/>
      <c r="D597" s="662"/>
      <c r="E597" s="663"/>
      <c r="F597" s="288" t="s">
        <v>266</v>
      </c>
      <c r="G597" s="289">
        <f>+J614*0.05</f>
        <v>83.506944444444457</v>
      </c>
      <c r="H597" s="288">
        <v>1</v>
      </c>
      <c r="I597" s="211">
        <f>SUM(G597/H597)</f>
        <v>83.506944444444457</v>
      </c>
      <c r="J597" s="197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  <c r="AA597" s="173"/>
      <c r="AB597" s="173"/>
      <c r="AC597" s="173"/>
      <c r="AD597" s="173"/>
      <c r="AE597" s="173"/>
      <c r="AF597" s="173"/>
      <c r="AG597" s="173"/>
      <c r="AH597" s="173"/>
      <c r="AI597" s="173"/>
      <c r="AJ597" s="173"/>
      <c r="AK597" s="173"/>
      <c r="AL597" s="173"/>
      <c r="AM597" s="173"/>
      <c r="AN597" s="173"/>
      <c r="AO597" s="173"/>
    </row>
    <row r="598" spans="1:41" ht="12" customHeight="1">
      <c r="A598" s="173"/>
      <c r="B598" s="684"/>
      <c r="C598" s="662"/>
      <c r="D598" s="662"/>
      <c r="E598" s="663"/>
      <c r="F598" s="290"/>
      <c r="G598" s="289"/>
      <c r="H598" s="288"/>
      <c r="I598" s="289"/>
      <c r="J598" s="199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  <c r="AA598" s="173"/>
      <c r="AB598" s="173"/>
      <c r="AC598" s="173"/>
      <c r="AD598" s="173"/>
      <c r="AE598" s="173"/>
      <c r="AF598" s="173"/>
      <c r="AG598" s="173"/>
      <c r="AH598" s="173"/>
      <c r="AI598" s="173"/>
      <c r="AJ598" s="173"/>
      <c r="AK598" s="173"/>
      <c r="AL598" s="173"/>
      <c r="AM598" s="173"/>
      <c r="AN598" s="173"/>
      <c r="AO598" s="173"/>
    </row>
    <row r="599" spans="1:41" ht="12" customHeight="1">
      <c r="A599" s="173"/>
      <c r="B599" s="684"/>
      <c r="C599" s="662"/>
      <c r="D599" s="662"/>
      <c r="E599" s="663"/>
      <c r="F599" s="290"/>
      <c r="G599" s="289"/>
      <c r="H599" s="288"/>
      <c r="I599" s="289" t="s">
        <v>199</v>
      </c>
      <c r="J599" s="195" t="s">
        <v>267</v>
      </c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  <c r="AA599" s="173"/>
      <c r="AB599" s="173"/>
      <c r="AC599" s="173"/>
      <c r="AD599" s="173"/>
      <c r="AE599" s="173"/>
      <c r="AF599" s="173"/>
      <c r="AG599" s="173"/>
      <c r="AH599" s="173"/>
      <c r="AI599" s="173"/>
      <c r="AJ599" s="173"/>
      <c r="AK599" s="173"/>
      <c r="AL599" s="173"/>
      <c r="AM599" s="173"/>
      <c r="AN599" s="173"/>
      <c r="AO599" s="173"/>
    </row>
    <row r="600" spans="1:41" ht="12" customHeight="1">
      <c r="A600" s="173"/>
      <c r="B600" s="684"/>
      <c r="C600" s="662"/>
      <c r="D600" s="662"/>
      <c r="E600" s="663"/>
      <c r="F600" s="290"/>
      <c r="G600" s="289"/>
      <c r="H600" s="288"/>
      <c r="I600" s="289"/>
      <c r="J600" s="203">
        <f>SUM(I597:I598)</f>
        <v>83.506944444444457</v>
      </c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  <c r="AA600" s="173"/>
      <c r="AB600" s="173"/>
      <c r="AC600" s="173"/>
      <c r="AD600" s="173"/>
      <c r="AE600" s="173"/>
      <c r="AF600" s="173"/>
      <c r="AG600" s="173"/>
      <c r="AH600" s="173"/>
      <c r="AI600" s="173"/>
      <c r="AJ600" s="173"/>
      <c r="AK600" s="173"/>
      <c r="AL600" s="173"/>
      <c r="AM600" s="173"/>
      <c r="AN600" s="173"/>
      <c r="AO600" s="173"/>
    </row>
    <row r="601" spans="1:41" ht="12" customHeight="1">
      <c r="A601" s="173"/>
      <c r="B601" s="684"/>
      <c r="C601" s="662"/>
      <c r="D601" s="662"/>
      <c r="E601" s="663"/>
      <c r="F601" s="288"/>
      <c r="G601" s="289"/>
      <c r="H601" s="288"/>
      <c r="I601" s="289"/>
      <c r="J601" s="195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  <c r="AA601" s="173"/>
      <c r="AB601" s="173"/>
      <c r="AC601" s="173"/>
      <c r="AD601" s="173"/>
      <c r="AE601" s="173"/>
      <c r="AF601" s="173"/>
      <c r="AG601" s="173"/>
      <c r="AH601" s="173"/>
      <c r="AI601" s="173"/>
      <c r="AJ601" s="173"/>
      <c r="AK601" s="173"/>
      <c r="AL601" s="173"/>
      <c r="AM601" s="173"/>
      <c r="AN601" s="173"/>
      <c r="AO601" s="173"/>
    </row>
    <row r="602" spans="1:41" ht="12" customHeight="1">
      <c r="A602" s="173"/>
      <c r="B602" s="689" t="s">
        <v>268</v>
      </c>
      <c r="C602" s="662"/>
      <c r="D602" s="662"/>
      <c r="E602" s="663"/>
      <c r="F602" s="287" t="s">
        <v>13</v>
      </c>
      <c r="G602" s="275" t="s">
        <v>269</v>
      </c>
      <c r="H602" s="287" t="s">
        <v>209</v>
      </c>
      <c r="I602" s="275" t="s">
        <v>264</v>
      </c>
      <c r="J602" s="197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  <c r="AA602" s="173"/>
      <c r="AB602" s="173"/>
      <c r="AC602" s="173"/>
      <c r="AD602" s="173"/>
      <c r="AE602" s="173"/>
      <c r="AF602" s="173"/>
      <c r="AG602" s="173"/>
      <c r="AH602" s="173"/>
      <c r="AI602" s="173"/>
      <c r="AJ602" s="173"/>
      <c r="AK602" s="173"/>
      <c r="AL602" s="173"/>
      <c r="AM602" s="173"/>
      <c r="AN602" s="173"/>
      <c r="AO602" s="173"/>
    </row>
    <row r="603" spans="1:41" ht="12" customHeight="1">
      <c r="A603" s="173"/>
      <c r="B603" s="669" t="s">
        <v>325</v>
      </c>
      <c r="C603" s="662"/>
      <c r="D603" s="662"/>
      <c r="E603" s="663"/>
      <c r="F603" s="198" t="s">
        <v>21</v>
      </c>
      <c r="G603" s="195" t="e">
        <f>MATERIALES!#REF!</f>
        <v>#REF!</v>
      </c>
      <c r="H603" s="196">
        <v>1</v>
      </c>
      <c r="I603" s="211" t="e">
        <f t="shared" si="45" ref="I603:I607">G603*H603</f>
        <v>#REF!</v>
      </c>
      <c r="J603" s="206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  <c r="AA603" s="173"/>
      <c r="AB603" s="173"/>
      <c r="AC603" s="173"/>
      <c r="AD603" s="173"/>
      <c r="AE603" s="173"/>
      <c r="AF603" s="173"/>
      <c r="AG603" s="173"/>
      <c r="AH603" s="173"/>
      <c r="AI603" s="173"/>
      <c r="AJ603" s="173"/>
      <c r="AK603" s="173"/>
      <c r="AL603" s="173"/>
      <c r="AM603" s="173"/>
      <c r="AN603" s="173"/>
      <c r="AO603" s="173"/>
    </row>
    <row r="604" spans="1:41" ht="12" customHeight="1">
      <c r="A604" s="173"/>
      <c r="B604" s="669" t="s">
        <v>310</v>
      </c>
      <c r="C604" s="662"/>
      <c r="D604" s="662"/>
      <c r="E604" s="663"/>
      <c r="F604" s="198" t="s">
        <v>21</v>
      </c>
      <c r="G604" s="277" t="e">
        <f>MATERIALES!#REF!</f>
        <v>#REF!</v>
      </c>
      <c r="H604" s="209">
        <v>0.01</v>
      </c>
      <c r="I604" s="211" t="e">
        <f t="shared" si="45"/>
        <v>#REF!</v>
      </c>
      <c r="J604" s="206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  <c r="AA604" s="173"/>
      <c r="AB604" s="173"/>
      <c r="AC604" s="173"/>
      <c r="AD604" s="173"/>
      <c r="AE604" s="173"/>
      <c r="AF604" s="173"/>
      <c r="AG604" s="173"/>
      <c r="AH604" s="173"/>
      <c r="AI604" s="173"/>
      <c r="AJ604" s="173"/>
      <c r="AK604" s="173"/>
      <c r="AL604" s="173"/>
      <c r="AM604" s="173"/>
      <c r="AN604" s="173"/>
      <c r="AO604" s="173"/>
    </row>
    <row r="605" spans="1:41" ht="12" customHeight="1">
      <c r="A605" s="173"/>
      <c r="B605" s="669" t="s">
        <v>311</v>
      </c>
      <c r="C605" s="662"/>
      <c r="D605" s="662"/>
      <c r="E605" s="663"/>
      <c r="F605" s="198" t="s">
        <v>21</v>
      </c>
      <c r="G605" s="277" t="e">
        <f>MATERIALES!#REF!</f>
        <v>#REF!</v>
      </c>
      <c r="H605" s="209">
        <v>0.01</v>
      </c>
      <c r="I605" s="211" t="e">
        <f t="shared" si="45"/>
        <v>#REF!</v>
      </c>
      <c r="J605" s="206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  <c r="AA605" s="173"/>
      <c r="AB605" s="173"/>
      <c r="AC605" s="173"/>
      <c r="AD605" s="173"/>
      <c r="AE605" s="173"/>
      <c r="AF605" s="173"/>
      <c r="AG605" s="173"/>
      <c r="AH605" s="173"/>
      <c r="AI605" s="173"/>
      <c r="AJ605" s="173"/>
      <c r="AK605" s="173"/>
      <c r="AL605" s="173"/>
      <c r="AM605" s="173"/>
      <c r="AN605" s="173"/>
      <c r="AO605" s="173"/>
    </row>
    <row r="606" spans="1:41" ht="12" customHeight="1">
      <c r="A606" s="173"/>
      <c r="B606" s="684"/>
      <c r="C606" s="662"/>
      <c r="D606" s="662"/>
      <c r="E606" s="663"/>
      <c r="F606" s="290"/>
      <c r="G606" s="289"/>
      <c r="H606" s="291"/>
      <c r="I606" s="211">
        <f t="shared" si="45"/>
        <v>0</v>
      </c>
      <c r="J606" s="206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  <c r="AA606" s="173"/>
      <c r="AB606" s="173"/>
      <c r="AC606" s="173"/>
      <c r="AD606" s="173"/>
      <c r="AE606" s="173"/>
      <c r="AF606" s="173"/>
      <c r="AG606" s="173"/>
      <c r="AH606" s="173"/>
      <c r="AI606" s="173"/>
      <c r="AJ606" s="173"/>
      <c r="AK606" s="173"/>
      <c r="AL606" s="173"/>
      <c r="AM606" s="173"/>
      <c r="AN606" s="173"/>
      <c r="AO606" s="173"/>
    </row>
    <row r="607" spans="1:41" ht="12" customHeight="1">
      <c r="A607" s="173"/>
      <c r="B607" s="684"/>
      <c r="C607" s="662"/>
      <c r="D607" s="662"/>
      <c r="E607" s="663"/>
      <c r="F607" s="290"/>
      <c r="G607" s="289"/>
      <c r="H607" s="291"/>
      <c r="I607" s="211">
        <f t="shared" si="45"/>
        <v>0</v>
      </c>
      <c r="J607" s="206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  <c r="AA607" s="173"/>
      <c r="AB607" s="173"/>
      <c r="AC607" s="173"/>
      <c r="AD607" s="173"/>
      <c r="AE607" s="173"/>
      <c r="AF607" s="173"/>
      <c r="AG607" s="173"/>
      <c r="AH607" s="173"/>
      <c r="AI607" s="173"/>
      <c r="AJ607" s="173"/>
      <c r="AK607" s="173"/>
      <c r="AL607" s="173"/>
      <c r="AM607" s="173"/>
      <c r="AN607" s="173"/>
      <c r="AO607" s="173"/>
    </row>
    <row r="608" spans="1:41" ht="12" customHeight="1">
      <c r="A608" s="173"/>
      <c r="B608" s="684"/>
      <c r="C608" s="662"/>
      <c r="D608" s="662"/>
      <c r="E608" s="663"/>
      <c r="F608" s="290"/>
      <c r="G608" s="289"/>
      <c r="H608" s="291"/>
      <c r="I608" s="292"/>
      <c r="J608" s="195" t="s">
        <v>267</v>
      </c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  <c r="AA608" s="173"/>
      <c r="AB608" s="173"/>
      <c r="AC608" s="173"/>
      <c r="AD608" s="173"/>
      <c r="AE608" s="173"/>
      <c r="AF608" s="173"/>
      <c r="AG608" s="173"/>
      <c r="AH608" s="173"/>
      <c r="AI608" s="173"/>
      <c r="AJ608" s="173"/>
      <c r="AK608" s="173"/>
      <c r="AL608" s="173"/>
      <c r="AM608" s="173"/>
      <c r="AN608" s="173"/>
      <c r="AO608" s="173"/>
    </row>
    <row r="609" spans="1:41" ht="12" customHeight="1">
      <c r="A609" s="173"/>
      <c r="B609" s="684"/>
      <c r="C609" s="662"/>
      <c r="D609" s="662"/>
      <c r="E609" s="663"/>
      <c r="F609" s="290"/>
      <c r="G609" s="289"/>
      <c r="H609" s="288"/>
      <c r="I609" s="292"/>
      <c r="J609" s="215" t="e">
        <f>SUM(I603:I608)</f>
        <v>#REF!</v>
      </c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  <c r="AA609" s="173"/>
      <c r="AB609" s="173"/>
      <c r="AC609" s="173"/>
      <c r="AD609" s="173"/>
      <c r="AE609" s="173"/>
      <c r="AF609" s="173"/>
      <c r="AG609" s="173"/>
      <c r="AH609" s="173"/>
      <c r="AI609" s="173"/>
      <c r="AJ609" s="173"/>
      <c r="AK609" s="173"/>
      <c r="AL609" s="173"/>
      <c r="AM609" s="173"/>
      <c r="AN609" s="173"/>
      <c r="AO609" s="173"/>
    </row>
    <row r="610" spans="1:41" ht="12" customHeight="1">
      <c r="A610" s="173"/>
      <c r="B610" s="689" t="s">
        <v>273</v>
      </c>
      <c r="C610" s="663"/>
      <c r="D610" s="287" t="s">
        <v>14</v>
      </c>
      <c r="E610" s="293" t="s">
        <v>274</v>
      </c>
      <c r="F610" s="294" t="s">
        <v>275</v>
      </c>
      <c r="G610" s="293" t="s">
        <v>276</v>
      </c>
      <c r="H610" s="294" t="s">
        <v>277</v>
      </c>
      <c r="I610" s="293" t="s">
        <v>278</v>
      </c>
      <c r="J610" s="20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  <c r="AA610" s="173"/>
      <c r="AB610" s="173"/>
      <c r="AC610" s="173"/>
      <c r="AD610" s="173"/>
      <c r="AE610" s="173"/>
      <c r="AF610" s="173"/>
      <c r="AG610" s="173"/>
      <c r="AH610" s="173"/>
      <c r="AI610" s="173"/>
      <c r="AJ610" s="173"/>
      <c r="AK610" s="173"/>
      <c r="AL610" s="173"/>
      <c r="AM610" s="173"/>
      <c r="AN610" s="173"/>
      <c r="AO610" s="173"/>
    </row>
    <row r="611" spans="1:41" ht="24" customHeight="1">
      <c r="A611" s="173"/>
      <c r="B611" s="669" t="s">
        <v>279</v>
      </c>
      <c r="C611" s="668"/>
      <c r="D611" s="196">
        <v>1</v>
      </c>
      <c r="E611" s="195">
        <f>90000*D611</f>
        <v>90000</v>
      </c>
      <c r="F611" s="196">
        <v>85</v>
      </c>
      <c r="G611" s="195">
        <f t="shared" si="46" ref="G611:G612">SUM(E611*(1+F611/100))</f>
        <v>166500</v>
      </c>
      <c r="H611" s="196">
        <v>144</v>
      </c>
      <c r="I611" s="211">
        <f t="shared" si="47" ref="I611:I612">SUM(G611/H611)</f>
        <v>1156.25</v>
      </c>
      <c r="J611" s="694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  <c r="AA611" s="173"/>
      <c r="AB611" s="173"/>
      <c r="AC611" s="173"/>
      <c r="AD611" s="173"/>
      <c r="AE611" s="173"/>
      <c r="AF611" s="173"/>
      <c r="AG611" s="173"/>
      <c r="AH611" s="173"/>
      <c r="AI611" s="173"/>
      <c r="AJ611" s="173"/>
      <c r="AK611" s="173"/>
      <c r="AL611" s="173"/>
      <c r="AM611" s="173"/>
      <c r="AN611" s="173"/>
      <c r="AO611" s="173"/>
    </row>
    <row r="612" spans="1:41" ht="12" customHeight="1">
      <c r="A612" s="173"/>
      <c r="B612" s="669" t="s">
        <v>280</v>
      </c>
      <c r="C612" s="668"/>
      <c r="D612" s="196">
        <v>1</v>
      </c>
      <c r="E612" s="195">
        <f>40000*D612</f>
        <v>40000</v>
      </c>
      <c r="F612" s="196">
        <f>F611</f>
        <v>85</v>
      </c>
      <c r="G612" s="195">
        <f t="shared" si="46"/>
        <v>74000</v>
      </c>
      <c r="H612" s="196">
        <f>H611</f>
        <v>144</v>
      </c>
      <c r="I612" s="211">
        <f t="shared" si="47"/>
        <v>513.88888888888891</v>
      </c>
      <c r="J612" s="695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  <c r="AA612" s="173"/>
      <c r="AB612" s="173"/>
      <c r="AC612" s="173"/>
      <c r="AD612" s="173"/>
      <c r="AE612" s="173"/>
      <c r="AF612" s="173"/>
      <c r="AG612" s="173"/>
      <c r="AH612" s="173"/>
      <c r="AI612" s="173"/>
      <c r="AJ612" s="173"/>
      <c r="AK612" s="173"/>
      <c r="AL612" s="173"/>
      <c r="AM612" s="173"/>
      <c r="AN612" s="173"/>
      <c r="AO612" s="173"/>
    </row>
    <row r="613" spans="1:41" ht="12" customHeight="1">
      <c r="A613" s="173"/>
      <c r="B613" s="684"/>
      <c r="C613" s="662"/>
      <c r="D613" s="663"/>
      <c r="E613" s="289"/>
      <c r="F613" s="288"/>
      <c r="G613" s="289"/>
      <c r="H613" s="288"/>
      <c r="I613" s="292"/>
      <c r="J613" s="195" t="s">
        <v>267</v>
      </c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  <c r="AA613" s="173"/>
      <c r="AB613" s="173"/>
      <c r="AC613" s="173"/>
      <c r="AD613" s="173"/>
      <c r="AE613" s="173"/>
      <c r="AF613" s="173"/>
      <c r="AG613" s="173"/>
      <c r="AH613" s="173"/>
      <c r="AI613" s="173"/>
      <c r="AJ613" s="173"/>
      <c r="AK613" s="173"/>
      <c r="AL613" s="173"/>
      <c r="AM613" s="173"/>
      <c r="AN613" s="173"/>
      <c r="AO613" s="173"/>
    </row>
    <row r="614" spans="1:41" ht="12" customHeight="1">
      <c r="A614" s="173"/>
      <c r="B614" s="687"/>
      <c r="C614" s="662"/>
      <c r="D614" s="663"/>
      <c r="E614" s="292"/>
      <c r="F614" s="288"/>
      <c r="G614" s="292"/>
      <c r="H614" s="288"/>
      <c r="I614" s="292"/>
      <c r="J614" s="203">
        <f>SUM(I611:I612)</f>
        <v>1670.1388888888889</v>
      </c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  <c r="AA614" s="173"/>
      <c r="AB614" s="173"/>
      <c r="AC614" s="173"/>
      <c r="AD614" s="173"/>
      <c r="AE614" s="173"/>
      <c r="AF614" s="173"/>
      <c r="AG614" s="173"/>
      <c r="AH614" s="173"/>
      <c r="AI614" s="173"/>
      <c r="AJ614" s="173"/>
      <c r="AK614" s="173"/>
      <c r="AL614" s="173"/>
      <c r="AM614" s="173"/>
      <c r="AN614" s="173"/>
      <c r="AO614" s="173"/>
    </row>
    <row r="615" spans="1:41" ht="12" customHeight="1">
      <c r="A615" s="173"/>
      <c r="B615" s="702" t="s">
        <v>281</v>
      </c>
      <c r="C615" s="662"/>
      <c r="D615" s="668"/>
      <c r="E615" s="293" t="s">
        <v>13</v>
      </c>
      <c r="F615" s="294" t="s">
        <v>14</v>
      </c>
      <c r="G615" s="295" t="s">
        <v>316</v>
      </c>
      <c r="H615" s="294" t="s">
        <v>283</v>
      </c>
      <c r="I615" s="293" t="s">
        <v>264</v>
      </c>
      <c r="J615" s="219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  <c r="AA615" s="173"/>
      <c r="AB615" s="173"/>
      <c r="AC615" s="173"/>
      <c r="AD615" s="173"/>
      <c r="AE615" s="173"/>
      <c r="AF615" s="173"/>
      <c r="AG615" s="173"/>
      <c r="AH615" s="173"/>
      <c r="AI615" s="173"/>
      <c r="AJ615" s="173"/>
      <c r="AK615" s="173"/>
      <c r="AL615" s="173"/>
      <c r="AM615" s="173"/>
      <c r="AN615" s="173"/>
      <c r="AO615" s="173"/>
    </row>
    <row r="616" spans="1:41" ht="27.75" customHeight="1">
      <c r="A616" s="173"/>
      <c r="B616" s="698"/>
      <c r="C616" s="662"/>
      <c r="D616" s="668"/>
      <c r="E616" s="301"/>
      <c r="F616" s="297"/>
      <c r="G616" s="298"/>
      <c r="H616" s="297"/>
      <c r="I616" s="299"/>
      <c r="J616" s="289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  <c r="AA616" s="173"/>
      <c r="AB616" s="173"/>
      <c r="AC616" s="173"/>
      <c r="AD616" s="173"/>
      <c r="AE616" s="173"/>
      <c r="AF616" s="173"/>
      <c r="AG616" s="173"/>
      <c r="AH616" s="173"/>
      <c r="AI616" s="173"/>
      <c r="AJ616" s="173"/>
      <c r="AK616" s="173"/>
      <c r="AL616" s="173"/>
      <c r="AM616" s="173"/>
      <c r="AN616" s="173"/>
      <c r="AO616" s="173"/>
    </row>
    <row r="617" spans="1:41" ht="24" customHeight="1">
      <c r="A617" s="173"/>
      <c r="B617" s="687"/>
      <c r="C617" s="662"/>
      <c r="D617" s="663"/>
      <c r="E617" s="289"/>
      <c r="F617" s="300"/>
      <c r="G617" s="289"/>
      <c r="H617" s="288"/>
      <c r="I617" s="292"/>
      <c r="J617" s="203">
        <f>SUM(I616)</f>
        <v>0</v>
      </c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  <c r="AA617" s="173"/>
      <c r="AB617" s="173"/>
      <c r="AC617" s="173"/>
      <c r="AD617" s="173"/>
      <c r="AE617" s="173"/>
      <c r="AF617" s="173"/>
      <c r="AG617" s="173"/>
      <c r="AH617" s="173"/>
      <c r="AI617" s="173"/>
      <c r="AJ617" s="173"/>
      <c r="AK617" s="173"/>
      <c r="AL617" s="173"/>
      <c r="AM617" s="173"/>
      <c r="AN617" s="173"/>
      <c r="AO617" s="173"/>
    </row>
    <row r="618" spans="1:41" ht="12" customHeight="1">
      <c r="A618" s="173"/>
      <c r="B618" s="688" t="s">
        <v>137</v>
      </c>
      <c r="C618" s="662"/>
      <c r="D618" s="662"/>
      <c r="E618" s="662"/>
      <c r="F618" s="662"/>
      <c r="G618" s="662"/>
      <c r="H618" s="662"/>
      <c r="I618" s="663"/>
      <c r="J618" s="219" t="e">
        <f>SUM(J609+J600+J614+J617)</f>
        <v>#REF!</v>
      </c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73"/>
      <c r="AG618" s="173"/>
      <c r="AH618" s="173"/>
      <c r="AI618" s="173"/>
      <c r="AJ618" s="173"/>
      <c r="AK618" s="173"/>
      <c r="AL618" s="173"/>
      <c r="AM618" s="173"/>
      <c r="AN618" s="173"/>
      <c r="AO618" s="173"/>
    </row>
    <row r="619" spans="1:41" ht="12" customHeight="1">
      <c r="A619" s="173"/>
      <c r="B619" s="688" t="s">
        <v>284</v>
      </c>
      <c r="C619" s="662"/>
      <c r="D619" s="662"/>
      <c r="E619" s="662"/>
      <c r="F619" s="662"/>
      <c r="G619" s="662"/>
      <c r="H619" s="662"/>
      <c r="I619" s="663"/>
      <c r="J619" s="203" t="e">
        <f>J618</f>
        <v>#REF!</v>
      </c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  <c r="AB619" s="173"/>
      <c r="AC619" s="173"/>
      <c r="AD619" s="173"/>
      <c r="AE619" s="173"/>
      <c r="AF619" s="173"/>
      <c r="AG619" s="173"/>
      <c r="AH619" s="173"/>
      <c r="AI619" s="173"/>
      <c r="AJ619" s="173"/>
      <c r="AK619" s="173"/>
      <c r="AL619" s="173"/>
      <c r="AM619" s="173"/>
      <c r="AN619" s="173"/>
      <c r="AO619" s="173"/>
    </row>
    <row r="620" spans="1:41" ht="24" customHeight="1">
      <c r="A620" s="173"/>
      <c r="B620" s="176"/>
      <c r="C620" s="179"/>
      <c r="D620" s="177"/>
      <c r="E620" s="178"/>
      <c r="F620" s="177"/>
      <c r="G620" s="178"/>
      <c r="H620" s="179"/>
      <c r="I620" s="178"/>
      <c r="J620" s="180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  <c r="AB620" s="173"/>
      <c r="AC620" s="173"/>
      <c r="AD620" s="173"/>
      <c r="AE620" s="173"/>
      <c r="AF620" s="173"/>
      <c r="AG620" s="173"/>
      <c r="AH620" s="173"/>
      <c r="AI620" s="173"/>
      <c r="AJ620" s="173"/>
      <c r="AK620" s="173"/>
      <c r="AL620" s="173"/>
      <c r="AM620" s="173"/>
      <c r="AN620" s="173"/>
      <c r="AO620" s="173"/>
    </row>
    <row r="621" spans="1:41" ht="12" customHeight="1">
      <c r="A621" s="173"/>
      <c r="B621" s="222"/>
      <c r="C621" s="223"/>
      <c r="D621" s="224"/>
      <c r="E621" s="225"/>
      <c r="F621" s="224"/>
      <c r="G621" s="225"/>
      <c r="H621" s="223"/>
      <c r="I621" s="225"/>
      <c r="J621" s="226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  <c r="AB621" s="173"/>
      <c r="AC621" s="173"/>
      <c r="AD621" s="173"/>
      <c r="AE621" s="173"/>
      <c r="AF621" s="173"/>
      <c r="AG621" s="173"/>
      <c r="AH621" s="173"/>
      <c r="AI621" s="173"/>
      <c r="AJ621" s="173"/>
      <c r="AK621" s="173"/>
      <c r="AL621" s="173"/>
      <c r="AM621" s="173"/>
      <c r="AN621" s="173"/>
      <c r="AO621" s="173"/>
    </row>
    <row r="622" spans="1:41" ht="12" customHeight="1">
      <c r="A622" s="173"/>
      <c r="B622" s="173"/>
      <c r="C622" s="174"/>
      <c r="D622" s="173"/>
      <c r="E622" s="175"/>
      <c r="F622" s="173"/>
      <c r="G622" s="175"/>
      <c r="H622" s="174"/>
      <c r="I622" s="175"/>
      <c r="J622" s="175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  <c r="AA622" s="173"/>
      <c r="AB622" s="173"/>
      <c r="AC622" s="173"/>
      <c r="AD622" s="173"/>
      <c r="AE622" s="173"/>
      <c r="AF622" s="173"/>
      <c r="AG622" s="173"/>
      <c r="AH622" s="173"/>
      <c r="AI622" s="173"/>
      <c r="AJ622" s="173"/>
      <c r="AK622" s="173"/>
      <c r="AL622" s="173"/>
      <c r="AM622" s="173"/>
      <c r="AN622" s="173"/>
      <c r="AO622" s="173"/>
    </row>
    <row r="623" spans="1:41" ht="12" customHeight="1">
      <c r="A623" s="173"/>
      <c r="B623" s="173"/>
      <c r="C623" s="174"/>
      <c r="D623" s="173"/>
      <c r="E623" s="175"/>
      <c r="F623" s="173"/>
      <c r="G623" s="175"/>
      <c r="H623" s="174"/>
      <c r="I623" s="175"/>
      <c r="J623" s="175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  <c r="AA623" s="173"/>
      <c r="AB623" s="173"/>
      <c r="AC623" s="173"/>
      <c r="AD623" s="173"/>
      <c r="AE623" s="173"/>
      <c r="AF623" s="173"/>
      <c r="AG623" s="173"/>
      <c r="AH623" s="173"/>
      <c r="AI623" s="173"/>
      <c r="AJ623" s="173"/>
      <c r="AK623" s="173"/>
      <c r="AL623" s="173"/>
      <c r="AM623" s="173"/>
      <c r="AN623" s="173"/>
      <c r="AO623" s="173"/>
    </row>
    <row r="624" spans="1:41" ht="12" customHeight="1">
      <c r="A624" s="173"/>
      <c r="B624" s="173"/>
      <c r="C624" s="174"/>
      <c r="D624" s="173"/>
      <c r="E624" s="175"/>
      <c r="F624" s="173"/>
      <c r="G624" s="175"/>
      <c r="H624" s="174"/>
      <c r="I624" s="175"/>
      <c r="J624" s="175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  <c r="AA624" s="173"/>
      <c r="AB624" s="173"/>
      <c r="AC624" s="173"/>
      <c r="AD624" s="173"/>
      <c r="AE624" s="173"/>
      <c r="AF624" s="173"/>
      <c r="AG624" s="173"/>
      <c r="AH624" s="173"/>
      <c r="AI624" s="173"/>
      <c r="AJ624" s="173"/>
      <c r="AK624" s="173"/>
      <c r="AL624" s="173"/>
      <c r="AM624" s="173"/>
      <c r="AN624" s="173"/>
      <c r="AO624" s="173"/>
    </row>
    <row r="625" spans="1:41" ht="12" customHeight="1">
      <c r="A625" s="173"/>
      <c r="B625" s="696"/>
      <c r="C625" s="665"/>
      <c r="D625" s="682"/>
      <c r="E625" s="178"/>
      <c r="F625" s="177"/>
      <c r="G625" s="178"/>
      <c r="H625" s="179"/>
      <c r="I625" s="178"/>
      <c r="J625" s="180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  <c r="AA625" s="173"/>
      <c r="AB625" s="173"/>
      <c r="AC625" s="173"/>
      <c r="AD625" s="173"/>
      <c r="AE625" s="173"/>
      <c r="AF625" s="173"/>
      <c r="AG625" s="173"/>
      <c r="AH625" s="173"/>
      <c r="AI625" s="173"/>
      <c r="AJ625" s="173"/>
      <c r="AK625" s="173"/>
      <c r="AL625" s="173"/>
      <c r="AM625" s="173"/>
      <c r="AN625" s="173"/>
      <c r="AO625" s="173"/>
    </row>
    <row r="626" spans="1:41" ht="12" customHeight="1">
      <c r="A626" s="173"/>
      <c r="B626" s="697" t="s">
        <v>257</v>
      </c>
      <c r="C626" s="676"/>
      <c r="D626" s="690" t="e">
        <f>+$D$8</f>
        <v>#REF!</v>
      </c>
      <c r="E626" s="672"/>
      <c r="F626" s="672"/>
      <c r="G626" s="672"/>
      <c r="H626" s="672"/>
      <c r="I626" s="672"/>
      <c r="J626" s="6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  <c r="AA626" s="173"/>
      <c r="AB626" s="173"/>
      <c r="AC626" s="173"/>
      <c r="AD626" s="173"/>
      <c r="AE626" s="173"/>
      <c r="AF626" s="173"/>
      <c r="AG626" s="173"/>
      <c r="AH626" s="173"/>
      <c r="AI626" s="173"/>
      <c r="AJ626" s="173"/>
      <c r="AK626" s="173"/>
      <c r="AL626" s="173"/>
      <c r="AM626" s="173"/>
      <c r="AN626" s="173"/>
      <c r="AO626" s="173"/>
    </row>
    <row r="627" spans="1:41" ht="25.5" customHeight="1">
      <c r="A627" s="173"/>
      <c r="B627" s="181"/>
      <c r="C627" s="182"/>
      <c r="D627" s="674"/>
      <c r="E627" s="637"/>
      <c r="F627" s="637"/>
      <c r="G627" s="637"/>
      <c r="H627" s="637"/>
      <c r="I627" s="637"/>
      <c r="J627" s="638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  <c r="AA627" s="173"/>
      <c r="AB627" s="173"/>
      <c r="AC627" s="173"/>
      <c r="AD627" s="173"/>
      <c r="AE627" s="173"/>
      <c r="AF627" s="173"/>
      <c r="AG627" s="173"/>
      <c r="AH627" s="173"/>
      <c r="AI627" s="173"/>
      <c r="AJ627" s="173"/>
      <c r="AK627" s="173"/>
      <c r="AL627" s="173"/>
      <c r="AM627" s="173"/>
      <c r="AN627" s="173"/>
      <c r="AO627" s="173"/>
    </row>
    <row r="628" spans="1:41" ht="12" customHeight="1">
      <c r="A628" s="173"/>
      <c r="B628" s="181"/>
      <c r="C628" s="182"/>
      <c r="D628" s="183"/>
      <c r="E628" s="184"/>
      <c r="F628" s="183"/>
      <c r="G628" s="184"/>
      <c r="H628" s="183"/>
      <c r="I628" s="184"/>
      <c r="J628" s="185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  <c r="AA628" s="173"/>
      <c r="AB628" s="173"/>
      <c r="AC628" s="173"/>
      <c r="AD628" s="173"/>
      <c r="AE628" s="173"/>
      <c r="AF628" s="173"/>
      <c r="AG628" s="173"/>
      <c r="AH628" s="173"/>
      <c r="AI628" s="173"/>
      <c r="AJ628" s="173"/>
      <c r="AK628" s="173"/>
      <c r="AL628" s="173"/>
      <c r="AM628" s="173"/>
      <c r="AN628" s="173"/>
      <c r="AO628" s="173"/>
    </row>
    <row r="629" spans="1:41" ht="19.5" customHeight="1">
      <c r="A629" s="173"/>
      <c r="B629" s="186" t="s">
        <v>258</v>
      </c>
      <c r="C629" s="187" t="e">
        <f>+'BLOQUE PRINCIPAL'!#REF!</f>
        <v>#REF!</v>
      </c>
      <c r="D629" s="675" t="e">
        <f>+'BLOQUE PRINCIPAL'!#REF!</f>
        <v>#REF!</v>
      </c>
      <c r="E629" s="640"/>
      <c r="F629" s="640"/>
      <c r="G629" s="640"/>
      <c r="H629" s="676"/>
      <c r="I629" s="677" t="s">
        <v>259</v>
      </c>
      <c r="J629" s="641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  <c r="AA629" s="173"/>
      <c r="AB629" s="173"/>
      <c r="AC629" s="173"/>
      <c r="AD629" s="173"/>
      <c r="AE629" s="173"/>
      <c r="AF629" s="173"/>
      <c r="AG629" s="173"/>
      <c r="AH629" s="173"/>
      <c r="AI629" s="173"/>
      <c r="AJ629" s="173"/>
      <c r="AK629" s="173"/>
      <c r="AL629" s="173"/>
      <c r="AM629" s="173"/>
      <c r="AN629" s="173"/>
      <c r="AO629" s="173"/>
    </row>
    <row r="630" spans="1:41" ht="12" customHeight="1">
      <c r="A630" s="173"/>
      <c r="B630" s="188" t="s">
        <v>260</v>
      </c>
      <c r="C630" s="189" t="e">
        <f>+'BLOQUE PRINCIPAL'!#REF!</f>
        <v>#REF!</v>
      </c>
      <c r="D630" s="678" t="e">
        <f>+'BLOQUE PRINCIPAL'!#REF!</f>
        <v>#REF!</v>
      </c>
      <c r="E630" s="679"/>
      <c r="F630" s="679"/>
      <c r="G630" s="679"/>
      <c r="H630" s="680"/>
      <c r="I630" s="190" t="s">
        <v>196</v>
      </c>
      <c r="J630" s="191" t="e">
        <f>+'BLOQUE PRINCIPAL'!#REF!</f>
        <v>#REF!</v>
      </c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  <c r="AA630" s="173"/>
      <c r="AB630" s="173"/>
      <c r="AC630" s="173"/>
      <c r="AD630" s="173"/>
      <c r="AE630" s="173"/>
      <c r="AF630" s="173"/>
      <c r="AG630" s="173"/>
      <c r="AH630" s="173"/>
      <c r="AI630" s="173"/>
      <c r="AJ630" s="173"/>
      <c r="AK630" s="173"/>
      <c r="AL630" s="173"/>
      <c r="AM630" s="173"/>
      <c r="AN630" s="173"/>
      <c r="AO630" s="173"/>
    </row>
    <row r="631" spans="1:41" ht="12" customHeight="1">
      <c r="A631" s="173"/>
      <c r="B631" s="689" t="s">
        <v>261</v>
      </c>
      <c r="C631" s="662"/>
      <c r="D631" s="662"/>
      <c r="E631" s="663"/>
      <c r="F631" s="287" t="s">
        <v>13</v>
      </c>
      <c r="G631" s="275" t="s">
        <v>262</v>
      </c>
      <c r="H631" s="287" t="s">
        <v>263</v>
      </c>
      <c r="I631" s="275" t="s">
        <v>264</v>
      </c>
      <c r="J631" s="195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  <c r="AA631" s="173"/>
      <c r="AB631" s="173"/>
      <c r="AC631" s="173"/>
      <c r="AD631" s="173"/>
      <c r="AE631" s="173"/>
      <c r="AF631" s="173"/>
      <c r="AG631" s="173"/>
      <c r="AH631" s="173"/>
      <c r="AI631" s="173"/>
      <c r="AJ631" s="173"/>
      <c r="AK631" s="173"/>
      <c r="AL631" s="173"/>
      <c r="AM631" s="173"/>
      <c r="AN631" s="173"/>
      <c r="AO631" s="173"/>
    </row>
    <row r="632" spans="1:41" ht="12" customHeight="1">
      <c r="A632" s="173"/>
      <c r="B632" s="684" t="s">
        <v>265</v>
      </c>
      <c r="C632" s="662"/>
      <c r="D632" s="662"/>
      <c r="E632" s="663"/>
      <c r="F632" s="288" t="s">
        <v>266</v>
      </c>
      <c r="G632" s="289">
        <f>+J647*0.05</f>
        <v>83.506944444444457</v>
      </c>
      <c r="H632" s="288">
        <v>1</v>
      </c>
      <c r="I632" s="211">
        <f>SUM(G632/H632)</f>
        <v>83.506944444444457</v>
      </c>
      <c r="J632" s="197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  <c r="AA632" s="173"/>
      <c r="AB632" s="173"/>
      <c r="AC632" s="173"/>
      <c r="AD632" s="173"/>
      <c r="AE632" s="173"/>
      <c r="AF632" s="173"/>
      <c r="AG632" s="173"/>
      <c r="AH632" s="173"/>
      <c r="AI632" s="173"/>
      <c r="AJ632" s="173"/>
      <c r="AK632" s="173"/>
      <c r="AL632" s="173"/>
      <c r="AM632" s="173"/>
      <c r="AN632" s="173"/>
      <c r="AO632" s="173"/>
    </row>
    <row r="633" spans="1:41" ht="12" customHeight="1">
      <c r="A633" s="173"/>
      <c r="B633" s="684"/>
      <c r="C633" s="662"/>
      <c r="D633" s="662"/>
      <c r="E633" s="663"/>
      <c r="F633" s="290"/>
      <c r="G633" s="289"/>
      <c r="H633" s="288"/>
      <c r="I633" s="289"/>
      <c r="J633" s="199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  <c r="AA633" s="173"/>
      <c r="AB633" s="173"/>
      <c r="AC633" s="173"/>
      <c r="AD633" s="173"/>
      <c r="AE633" s="173"/>
      <c r="AF633" s="173"/>
      <c r="AG633" s="173"/>
      <c r="AH633" s="173"/>
      <c r="AI633" s="173"/>
      <c r="AJ633" s="173"/>
      <c r="AK633" s="173"/>
      <c r="AL633" s="173"/>
      <c r="AM633" s="173"/>
      <c r="AN633" s="173"/>
      <c r="AO633" s="173"/>
    </row>
    <row r="634" spans="1:41" ht="12" customHeight="1">
      <c r="A634" s="173"/>
      <c r="B634" s="684"/>
      <c r="C634" s="662"/>
      <c r="D634" s="662"/>
      <c r="E634" s="663"/>
      <c r="F634" s="290"/>
      <c r="G634" s="289"/>
      <c r="H634" s="288"/>
      <c r="I634" s="289" t="s">
        <v>199</v>
      </c>
      <c r="J634" s="195" t="s">
        <v>267</v>
      </c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  <c r="AA634" s="173"/>
      <c r="AB634" s="173"/>
      <c r="AC634" s="173"/>
      <c r="AD634" s="173"/>
      <c r="AE634" s="173"/>
      <c r="AF634" s="173"/>
      <c r="AG634" s="173"/>
      <c r="AH634" s="173"/>
      <c r="AI634" s="173"/>
      <c r="AJ634" s="173"/>
      <c r="AK634" s="173"/>
      <c r="AL634" s="173"/>
      <c r="AM634" s="173"/>
      <c r="AN634" s="173"/>
      <c r="AO634" s="173"/>
    </row>
    <row r="635" spans="1:41" ht="12" customHeight="1">
      <c r="A635" s="173"/>
      <c r="B635" s="684"/>
      <c r="C635" s="662"/>
      <c r="D635" s="662"/>
      <c r="E635" s="663"/>
      <c r="F635" s="290"/>
      <c r="G635" s="289"/>
      <c r="H635" s="288"/>
      <c r="I635" s="289"/>
      <c r="J635" s="203">
        <f>SUM(I632:I633)</f>
        <v>83.506944444444457</v>
      </c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  <c r="AA635" s="173"/>
      <c r="AB635" s="173"/>
      <c r="AC635" s="173"/>
      <c r="AD635" s="173"/>
      <c r="AE635" s="173"/>
      <c r="AF635" s="173"/>
      <c r="AG635" s="173"/>
      <c r="AH635" s="173"/>
      <c r="AI635" s="173"/>
      <c r="AJ635" s="173"/>
      <c r="AK635" s="173"/>
      <c r="AL635" s="173"/>
      <c r="AM635" s="173"/>
      <c r="AN635" s="173"/>
      <c r="AO635" s="173"/>
    </row>
    <row r="636" spans="1:41" ht="12" customHeight="1">
      <c r="A636" s="173"/>
      <c r="B636" s="684"/>
      <c r="C636" s="662"/>
      <c r="D636" s="662"/>
      <c r="E636" s="663"/>
      <c r="F636" s="288"/>
      <c r="G636" s="289"/>
      <c r="H636" s="288"/>
      <c r="I636" s="289"/>
      <c r="J636" s="195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  <c r="AJ636" s="173"/>
      <c r="AK636" s="173"/>
      <c r="AL636" s="173"/>
      <c r="AM636" s="173"/>
      <c r="AN636" s="173"/>
      <c r="AO636" s="173"/>
    </row>
    <row r="637" spans="1:41" ht="12" customHeight="1">
      <c r="A637" s="173"/>
      <c r="B637" s="689" t="s">
        <v>268</v>
      </c>
      <c r="C637" s="662"/>
      <c r="D637" s="662"/>
      <c r="E637" s="663"/>
      <c r="F637" s="287" t="s">
        <v>13</v>
      </c>
      <c r="G637" s="275" t="s">
        <v>269</v>
      </c>
      <c r="H637" s="287" t="s">
        <v>209</v>
      </c>
      <c r="I637" s="275" t="s">
        <v>264</v>
      </c>
      <c r="J637" s="197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  <c r="AJ637" s="173"/>
      <c r="AK637" s="173"/>
      <c r="AL637" s="173"/>
      <c r="AM637" s="173"/>
      <c r="AN637" s="173"/>
      <c r="AO637" s="173"/>
    </row>
    <row r="638" spans="1:41" ht="12" customHeight="1">
      <c r="A638" s="173"/>
      <c r="B638" s="669" t="s">
        <v>326</v>
      </c>
      <c r="C638" s="662"/>
      <c r="D638" s="662"/>
      <c r="E638" s="663"/>
      <c r="F638" s="198" t="s">
        <v>21</v>
      </c>
      <c r="G638" s="195" t="e">
        <f>MATERIALES!#REF!</f>
        <v>#REF!</v>
      </c>
      <c r="H638" s="196">
        <v>1</v>
      </c>
      <c r="I638" s="211" t="e">
        <f t="shared" si="48" ref="I638:I640">G638*H638</f>
        <v>#REF!</v>
      </c>
      <c r="J638" s="206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  <c r="AJ638" s="173"/>
      <c r="AK638" s="173"/>
      <c r="AL638" s="173"/>
      <c r="AM638" s="173"/>
      <c r="AN638" s="173"/>
      <c r="AO638" s="173"/>
    </row>
    <row r="639" spans="1:41" ht="12" customHeight="1">
      <c r="A639" s="173"/>
      <c r="B639" s="669" t="s">
        <v>310</v>
      </c>
      <c r="C639" s="662"/>
      <c r="D639" s="662"/>
      <c r="E639" s="663"/>
      <c r="F639" s="198" t="s">
        <v>21</v>
      </c>
      <c r="G639" s="277" t="e">
        <f>MATERIALES!#REF!</f>
        <v>#REF!</v>
      </c>
      <c r="H639" s="209">
        <v>0.01</v>
      </c>
      <c r="I639" s="211" t="e">
        <f t="shared" si="48"/>
        <v>#REF!</v>
      </c>
      <c r="J639" s="206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  <c r="AJ639" s="173"/>
      <c r="AK639" s="173"/>
      <c r="AL639" s="173"/>
      <c r="AM639" s="173"/>
      <c r="AN639" s="173"/>
      <c r="AO639" s="173"/>
    </row>
    <row r="640" spans="1:41" ht="12" customHeight="1">
      <c r="A640" s="173"/>
      <c r="B640" s="669" t="s">
        <v>311</v>
      </c>
      <c r="C640" s="662"/>
      <c r="D640" s="662"/>
      <c r="E640" s="663"/>
      <c r="F640" s="198" t="s">
        <v>21</v>
      </c>
      <c r="G640" s="277" t="e">
        <f>MATERIALES!#REF!</f>
        <v>#REF!</v>
      </c>
      <c r="H640" s="209">
        <v>0.01</v>
      </c>
      <c r="I640" s="211" t="e">
        <f t="shared" si="48"/>
        <v>#REF!</v>
      </c>
      <c r="J640" s="206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  <c r="AJ640" s="173"/>
      <c r="AK640" s="173"/>
      <c r="AL640" s="173"/>
      <c r="AM640" s="173"/>
      <c r="AN640" s="173"/>
      <c r="AO640" s="173"/>
    </row>
    <row r="641" spans="1:41" ht="12" customHeight="1">
      <c r="A641" s="173"/>
      <c r="B641" s="302"/>
      <c r="C641" s="303"/>
      <c r="D641" s="303"/>
      <c r="E641" s="306"/>
      <c r="F641" s="290"/>
      <c r="G641" s="289"/>
      <c r="H641" s="291"/>
      <c r="I641" s="211"/>
      <c r="J641" s="195" t="s">
        <v>267</v>
      </c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  <c r="AJ641" s="173"/>
      <c r="AK641" s="173"/>
      <c r="AL641" s="173"/>
      <c r="AM641" s="173"/>
      <c r="AN641" s="173"/>
      <c r="AO641" s="173"/>
    </row>
    <row r="642" spans="1:41" ht="12" customHeight="1">
      <c r="A642" s="173"/>
      <c r="B642" s="684"/>
      <c r="C642" s="662"/>
      <c r="D642" s="662"/>
      <c r="E642" s="663"/>
      <c r="F642" s="290"/>
      <c r="G642" s="289"/>
      <c r="H642" s="288"/>
      <c r="I642" s="292"/>
      <c r="J642" s="215" t="e">
        <f>SUM(I638:I640)</f>
        <v>#REF!</v>
      </c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  <c r="AJ642" s="173"/>
      <c r="AK642" s="173"/>
      <c r="AL642" s="173"/>
      <c r="AM642" s="173"/>
      <c r="AN642" s="173"/>
      <c r="AO642" s="173"/>
    </row>
    <row r="643" spans="1:41" ht="12" customHeight="1">
      <c r="A643" s="173"/>
      <c r="B643" s="689" t="s">
        <v>273</v>
      </c>
      <c r="C643" s="663"/>
      <c r="D643" s="287" t="s">
        <v>14</v>
      </c>
      <c r="E643" s="293" t="s">
        <v>274</v>
      </c>
      <c r="F643" s="294" t="s">
        <v>275</v>
      </c>
      <c r="G643" s="293" t="s">
        <v>276</v>
      </c>
      <c r="H643" s="294" t="s">
        <v>277</v>
      </c>
      <c r="I643" s="293" t="s">
        <v>278</v>
      </c>
      <c r="J643" s="20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  <c r="AJ643" s="173"/>
      <c r="AK643" s="173"/>
      <c r="AL643" s="173"/>
      <c r="AM643" s="173"/>
      <c r="AN643" s="173"/>
      <c r="AO643" s="173"/>
    </row>
    <row r="644" spans="1:41" ht="12" customHeight="1">
      <c r="A644" s="173"/>
      <c r="B644" s="669" t="s">
        <v>279</v>
      </c>
      <c r="C644" s="668"/>
      <c r="D644" s="196">
        <v>1</v>
      </c>
      <c r="E644" s="195">
        <f>90000*D644</f>
        <v>90000</v>
      </c>
      <c r="F644" s="196">
        <v>85</v>
      </c>
      <c r="G644" s="195">
        <f t="shared" si="49" ref="G644:G645">SUM(E644*(1+F644/100))</f>
        <v>166500</v>
      </c>
      <c r="H644" s="196">
        <v>144</v>
      </c>
      <c r="I644" s="211">
        <f t="shared" si="50" ref="I644:I645">SUM(G644/H644)</f>
        <v>1156.25</v>
      </c>
      <c r="J644" s="694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  <c r="AJ644" s="173"/>
      <c r="AK644" s="173"/>
      <c r="AL644" s="173"/>
      <c r="AM644" s="173"/>
      <c r="AN644" s="173"/>
      <c r="AO644" s="173"/>
    </row>
    <row r="645" spans="1:41" ht="12" customHeight="1">
      <c r="A645" s="173"/>
      <c r="B645" s="669" t="s">
        <v>280</v>
      </c>
      <c r="C645" s="668"/>
      <c r="D645" s="196">
        <v>1</v>
      </c>
      <c r="E645" s="195">
        <f>40000*D645</f>
        <v>40000</v>
      </c>
      <c r="F645" s="196">
        <f>F644</f>
        <v>85</v>
      </c>
      <c r="G645" s="195">
        <f t="shared" si="49"/>
        <v>74000</v>
      </c>
      <c r="H645" s="196">
        <f>H644</f>
        <v>144</v>
      </c>
      <c r="I645" s="211">
        <f t="shared" si="50"/>
        <v>513.88888888888891</v>
      </c>
      <c r="J645" s="695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  <c r="AA645" s="173"/>
      <c r="AB645" s="173"/>
      <c r="AC645" s="173"/>
      <c r="AD645" s="173"/>
      <c r="AE645" s="173"/>
      <c r="AF645" s="173"/>
      <c r="AG645" s="173"/>
      <c r="AH645" s="173"/>
      <c r="AI645" s="173"/>
      <c r="AJ645" s="173"/>
      <c r="AK645" s="173"/>
      <c r="AL645" s="173"/>
      <c r="AM645" s="173"/>
      <c r="AN645" s="173"/>
      <c r="AO645" s="173"/>
    </row>
    <row r="646" spans="1:41" ht="12" customHeight="1">
      <c r="A646" s="173"/>
      <c r="B646" s="684"/>
      <c r="C646" s="662"/>
      <c r="D646" s="663"/>
      <c r="E646" s="289"/>
      <c r="F646" s="288"/>
      <c r="G646" s="289"/>
      <c r="H646" s="288"/>
      <c r="I646" s="292"/>
      <c r="J646" s="195" t="s">
        <v>267</v>
      </c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  <c r="AB646" s="173"/>
      <c r="AC646" s="173"/>
      <c r="AD646" s="173"/>
      <c r="AE646" s="173"/>
      <c r="AF646" s="173"/>
      <c r="AG646" s="173"/>
      <c r="AH646" s="173"/>
      <c r="AI646" s="173"/>
      <c r="AJ646" s="173"/>
      <c r="AK646" s="173"/>
      <c r="AL646" s="173"/>
      <c r="AM646" s="173"/>
      <c r="AN646" s="173"/>
      <c r="AO646" s="173"/>
    </row>
    <row r="647" spans="1:41" ht="12" customHeight="1">
      <c r="A647" s="173"/>
      <c r="B647" s="687"/>
      <c r="C647" s="662"/>
      <c r="D647" s="663"/>
      <c r="E647" s="292"/>
      <c r="F647" s="288"/>
      <c r="G647" s="292"/>
      <c r="H647" s="288"/>
      <c r="I647" s="292"/>
      <c r="J647" s="203">
        <f>SUM(I644:I645)</f>
        <v>1670.1388888888889</v>
      </c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  <c r="AB647" s="173"/>
      <c r="AC647" s="173"/>
      <c r="AD647" s="173"/>
      <c r="AE647" s="173"/>
      <c r="AF647" s="173"/>
      <c r="AG647" s="173"/>
      <c r="AH647" s="173"/>
      <c r="AI647" s="173"/>
      <c r="AJ647" s="173"/>
      <c r="AK647" s="173"/>
      <c r="AL647" s="173"/>
      <c r="AM647" s="173"/>
      <c r="AN647" s="173"/>
      <c r="AO647" s="173"/>
    </row>
    <row r="648" spans="1:41" ht="24" customHeight="1">
      <c r="A648" s="173"/>
      <c r="B648" s="702" t="s">
        <v>281</v>
      </c>
      <c r="C648" s="662"/>
      <c r="D648" s="668"/>
      <c r="E648" s="293" t="s">
        <v>13</v>
      </c>
      <c r="F648" s="294" t="s">
        <v>14</v>
      </c>
      <c r="G648" s="295" t="s">
        <v>316</v>
      </c>
      <c r="H648" s="294" t="s">
        <v>283</v>
      </c>
      <c r="I648" s="293" t="s">
        <v>264</v>
      </c>
      <c r="J648" s="219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  <c r="AA648" s="173"/>
      <c r="AB648" s="173"/>
      <c r="AC648" s="173"/>
      <c r="AD648" s="173"/>
      <c r="AE648" s="173"/>
      <c r="AF648" s="173"/>
      <c r="AG648" s="173"/>
      <c r="AH648" s="173"/>
      <c r="AI648" s="173"/>
      <c r="AJ648" s="173"/>
      <c r="AK648" s="173"/>
      <c r="AL648" s="173"/>
      <c r="AM648" s="173"/>
      <c r="AN648" s="173"/>
      <c r="AO648" s="173"/>
    </row>
    <row r="649" spans="1:41" ht="27.75" customHeight="1">
      <c r="A649" s="173"/>
      <c r="B649" s="698"/>
      <c r="C649" s="662"/>
      <c r="D649" s="668"/>
      <c r="E649" s="301"/>
      <c r="F649" s="297"/>
      <c r="G649" s="298"/>
      <c r="H649" s="297"/>
      <c r="I649" s="299"/>
      <c r="J649" s="289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  <c r="AA649" s="173"/>
      <c r="AB649" s="173"/>
      <c r="AC649" s="173"/>
      <c r="AD649" s="173"/>
      <c r="AE649" s="173"/>
      <c r="AF649" s="173"/>
      <c r="AG649" s="173"/>
      <c r="AH649" s="173"/>
      <c r="AI649" s="173"/>
      <c r="AJ649" s="173"/>
      <c r="AK649" s="173"/>
      <c r="AL649" s="173"/>
      <c r="AM649" s="173"/>
      <c r="AN649" s="173"/>
      <c r="AO649" s="173"/>
    </row>
    <row r="650" spans="1:41" ht="12" customHeight="1">
      <c r="A650" s="173"/>
      <c r="B650" s="687"/>
      <c r="C650" s="662"/>
      <c r="D650" s="663"/>
      <c r="E650" s="289"/>
      <c r="F650" s="300"/>
      <c r="G650" s="289"/>
      <c r="H650" s="288"/>
      <c r="I650" s="292"/>
      <c r="J650" s="203">
        <f>SUM(I649)</f>
        <v>0</v>
      </c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  <c r="AB650" s="173"/>
      <c r="AC650" s="173"/>
      <c r="AD650" s="173"/>
      <c r="AE650" s="173"/>
      <c r="AF650" s="173"/>
      <c r="AG650" s="173"/>
      <c r="AH650" s="173"/>
      <c r="AI650" s="173"/>
      <c r="AJ650" s="173"/>
      <c r="AK650" s="173"/>
      <c r="AL650" s="173"/>
      <c r="AM650" s="173"/>
      <c r="AN650" s="173"/>
      <c r="AO650" s="173"/>
    </row>
    <row r="651" spans="1:41" ht="12" customHeight="1">
      <c r="A651" s="173"/>
      <c r="B651" s="688" t="s">
        <v>137</v>
      </c>
      <c r="C651" s="662"/>
      <c r="D651" s="662"/>
      <c r="E651" s="662"/>
      <c r="F651" s="662"/>
      <c r="G651" s="662"/>
      <c r="H651" s="662"/>
      <c r="I651" s="663"/>
      <c r="J651" s="219" t="e">
        <f>SUM(J642+J635+J647+J650)</f>
        <v>#REF!</v>
      </c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  <c r="AA651" s="173"/>
      <c r="AB651" s="173"/>
      <c r="AC651" s="173"/>
      <c r="AD651" s="173"/>
      <c r="AE651" s="173"/>
      <c r="AF651" s="173"/>
      <c r="AG651" s="173"/>
      <c r="AH651" s="173"/>
      <c r="AI651" s="173"/>
      <c r="AJ651" s="173"/>
      <c r="AK651" s="173"/>
      <c r="AL651" s="173"/>
      <c r="AM651" s="173"/>
      <c r="AN651" s="173"/>
      <c r="AO651" s="173"/>
    </row>
    <row r="652" spans="1:41" ht="12" customHeight="1">
      <c r="A652" s="173"/>
      <c r="B652" s="688" t="s">
        <v>284</v>
      </c>
      <c r="C652" s="662"/>
      <c r="D652" s="662"/>
      <c r="E652" s="662"/>
      <c r="F652" s="662"/>
      <c r="G652" s="662"/>
      <c r="H652" s="662"/>
      <c r="I652" s="663"/>
      <c r="J652" s="203" t="e">
        <f>J651</f>
        <v>#REF!</v>
      </c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  <c r="AA652" s="173"/>
      <c r="AB652" s="173"/>
      <c r="AC652" s="173"/>
      <c r="AD652" s="173"/>
      <c r="AE652" s="173"/>
      <c r="AF652" s="173"/>
      <c r="AG652" s="173"/>
      <c r="AH652" s="173"/>
      <c r="AI652" s="173"/>
      <c r="AJ652" s="173"/>
      <c r="AK652" s="173"/>
      <c r="AL652" s="173"/>
      <c r="AM652" s="173"/>
      <c r="AN652" s="173"/>
      <c r="AO652" s="173"/>
    </row>
    <row r="653" spans="1:41" ht="12" customHeight="1">
      <c r="A653" s="173"/>
      <c r="B653" s="176"/>
      <c r="C653" s="179"/>
      <c r="D653" s="177"/>
      <c r="E653" s="178"/>
      <c r="F653" s="177"/>
      <c r="G653" s="178"/>
      <c r="H653" s="179"/>
      <c r="I653" s="178"/>
      <c r="J653" s="180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  <c r="AA653" s="173"/>
      <c r="AB653" s="173"/>
      <c r="AC653" s="173"/>
      <c r="AD653" s="173"/>
      <c r="AE653" s="173"/>
      <c r="AF653" s="173"/>
      <c r="AG653" s="173"/>
      <c r="AH653" s="173"/>
      <c r="AI653" s="173"/>
      <c r="AJ653" s="173"/>
      <c r="AK653" s="173"/>
      <c r="AL653" s="173"/>
      <c r="AM653" s="173"/>
      <c r="AN653" s="173"/>
      <c r="AO653" s="173"/>
    </row>
    <row r="654" spans="1:41" ht="12" customHeight="1">
      <c r="A654" s="173"/>
      <c r="B654" s="222"/>
      <c r="C654" s="223"/>
      <c r="D654" s="224"/>
      <c r="E654" s="225"/>
      <c r="F654" s="224"/>
      <c r="G654" s="225"/>
      <c r="H654" s="223"/>
      <c r="I654" s="225"/>
      <c r="J654" s="226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  <c r="AA654" s="173"/>
      <c r="AB654" s="173"/>
      <c r="AC654" s="173"/>
      <c r="AD654" s="173"/>
      <c r="AE654" s="173"/>
      <c r="AF654" s="173"/>
      <c r="AG654" s="173"/>
      <c r="AH654" s="173"/>
      <c r="AI654" s="173"/>
      <c r="AJ654" s="173"/>
      <c r="AK654" s="173"/>
      <c r="AL654" s="173"/>
      <c r="AM654" s="173"/>
      <c r="AN654" s="173"/>
      <c r="AO654" s="173"/>
    </row>
    <row r="655" spans="1:41" ht="30" customHeight="1">
      <c r="A655" s="173"/>
      <c r="B655" s="173"/>
      <c r="C655" s="174"/>
      <c r="D655" s="173"/>
      <c r="E655" s="175"/>
      <c r="F655" s="173"/>
      <c r="G655" s="175"/>
      <c r="H655" s="174"/>
      <c r="I655" s="175"/>
      <c r="J655" s="175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  <c r="AA655" s="173"/>
      <c r="AB655" s="173"/>
      <c r="AC655" s="173"/>
      <c r="AD655" s="173"/>
      <c r="AE655" s="173"/>
      <c r="AF655" s="173"/>
      <c r="AG655" s="173"/>
      <c r="AH655" s="173"/>
      <c r="AI655" s="173"/>
      <c r="AJ655" s="173"/>
      <c r="AK655" s="173"/>
      <c r="AL655" s="173"/>
      <c r="AM655" s="173"/>
      <c r="AN655" s="173"/>
      <c r="AO655" s="173"/>
    </row>
    <row r="656" spans="1:41" ht="30" customHeight="1">
      <c r="A656" s="173"/>
      <c r="B656" s="173"/>
      <c r="C656" s="174"/>
      <c r="D656" s="173"/>
      <c r="E656" s="175"/>
      <c r="F656" s="173"/>
      <c r="G656" s="175"/>
      <c r="H656" s="174"/>
      <c r="I656" s="175"/>
      <c r="J656" s="175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  <c r="AA656" s="173"/>
      <c r="AB656" s="173"/>
      <c r="AC656" s="173"/>
      <c r="AD656" s="173"/>
      <c r="AE656" s="173"/>
      <c r="AF656" s="173"/>
      <c r="AG656" s="173"/>
      <c r="AH656" s="173"/>
      <c r="AI656" s="173"/>
      <c r="AJ656" s="173"/>
      <c r="AK656" s="173"/>
      <c r="AL656" s="173"/>
      <c r="AM656" s="173"/>
      <c r="AN656" s="173"/>
      <c r="AO656" s="173"/>
    </row>
    <row r="657" spans="1:41" ht="12" customHeight="1">
      <c r="A657" s="173"/>
      <c r="B657" s="696"/>
      <c r="C657" s="665"/>
      <c r="D657" s="682"/>
      <c r="E657" s="178"/>
      <c r="F657" s="177"/>
      <c r="G657" s="178"/>
      <c r="H657" s="179"/>
      <c r="I657" s="178"/>
      <c r="J657" s="180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  <c r="AA657" s="173"/>
      <c r="AB657" s="173"/>
      <c r="AC657" s="173"/>
      <c r="AD657" s="173"/>
      <c r="AE657" s="173"/>
      <c r="AF657" s="173"/>
      <c r="AG657" s="173"/>
      <c r="AH657" s="173"/>
      <c r="AI657" s="173"/>
      <c r="AJ657" s="173"/>
      <c r="AK657" s="173"/>
      <c r="AL657" s="173"/>
      <c r="AM657" s="173"/>
      <c r="AN657" s="173"/>
      <c r="AO657" s="173"/>
    </row>
    <row r="658" spans="1:41" ht="12" customHeight="1">
      <c r="A658" s="173"/>
      <c r="B658" s="697" t="s">
        <v>257</v>
      </c>
      <c r="C658" s="676"/>
      <c r="D658" s="690" t="e">
        <f>+$D$8</f>
        <v>#REF!</v>
      </c>
      <c r="E658" s="672"/>
      <c r="F658" s="672"/>
      <c r="G658" s="672"/>
      <c r="H658" s="672"/>
      <c r="I658" s="672"/>
      <c r="J658" s="6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  <c r="AA658" s="173"/>
      <c r="AB658" s="173"/>
      <c r="AC658" s="173"/>
      <c r="AD658" s="173"/>
      <c r="AE658" s="173"/>
      <c r="AF658" s="173"/>
      <c r="AG658" s="173"/>
      <c r="AH658" s="173"/>
      <c r="AI658" s="173"/>
      <c r="AJ658" s="173"/>
      <c r="AK658" s="173"/>
      <c r="AL658" s="173"/>
      <c r="AM658" s="173"/>
      <c r="AN658" s="173"/>
      <c r="AO658" s="173"/>
    </row>
    <row r="659" spans="1:41" ht="22.5" customHeight="1">
      <c r="A659" s="173"/>
      <c r="B659" s="181"/>
      <c r="C659" s="182"/>
      <c r="D659" s="674"/>
      <c r="E659" s="637"/>
      <c r="F659" s="637"/>
      <c r="G659" s="637"/>
      <c r="H659" s="637"/>
      <c r="I659" s="637"/>
      <c r="J659" s="638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  <c r="AA659" s="173"/>
      <c r="AB659" s="173"/>
      <c r="AC659" s="173"/>
      <c r="AD659" s="173"/>
      <c r="AE659" s="173"/>
      <c r="AF659" s="173"/>
      <c r="AG659" s="173"/>
      <c r="AH659" s="173"/>
      <c r="AI659" s="173"/>
      <c r="AJ659" s="173"/>
      <c r="AK659" s="173"/>
      <c r="AL659" s="173"/>
      <c r="AM659" s="173"/>
      <c r="AN659" s="173"/>
      <c r="AO659" s="173"/>
    </row>
    <row r="660" spans="1:41" ht="12" customHeight="1">
      <c r="A660" s="173"/>
      <c r="B660" s="181"/>
      <c r="C660" s="182"/>
      <c r="D660" s="183"/>
      <c r="E660" s="184"/>
      <c r="F660" s="183"/>
      <c r="G660" s="184"/>
      <c r="H660" s="183"/>
      <c r="I660" s="184"/>
      <c r="J660" s="185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  <c r="AA660" s="173"/>
      <c r="AB660" s="173"/>
      <c r="AC660" s="173"/>
      <c r="AD660" s="173"/>
      <c r="AE660" s="173"/>
      <c r="AF660" s="173"/>
      <c r="AG660" s="173"/>
      <c r="AH660" s="173"/>
      <c r="AI660" s="173"/>
      <c r="AJ660" s="173"/>
      <c r="AK660" s="173"/>
      <c r="AL660" s="173"/>
      <c r="AM660" s="173"/>
      <c r="AN660" s="173"/>
      <c r="AO660" s="173"/>
    </row>
    <row r="661" spans="1:41" ht="11.25" customHeight="1">
      <c r="A661" s="173"/>
      <c r="B661" s="186" t="s">
        <v>258</v>
      </c>
      <c r="C661" s="187" t="e">
        <f>+'BLOQUE PRINCIPAL'!#REF!</f>
        <v>#REF!</v>
      </c>
      <c r="D661" s="675" t="e">
        <f>+'BLOQUE PRINCIPAL'!#REF!</f>
        <v>#REF!</v>
      </c>
      <c r="E661" s="640"/>
      <c r="F661" s="640"/>
      <c r="G661" s="640"/>
      <c r="H661" s="676"/>
      <c r="I661" s="677" t="s">
        <v>259</v>
      </c>
      <c r="J661" s="641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  <c r="AA661" s="173"/>
      <c r="AB661" s="173"/>
      <c r="AC661" s="173"/>
      <c r="AD661" s="173"/>
      <c r="AE661" s="173"/>
      <c r="AF661" s="173"/>
      <c r="AG661" s="173"/>
      <c r="AH661" s="173"/>
      <c r="AI661" s="173"/>
      <c r="AJ661" s="173"/>
      <c r="AK661" s="173"/>
      <c r="AL661" s="173"/>
      <c r="AM661" s="173"/>
      <c r="AN661" s="173"/>
      <c r="AO661" s="173"/>
    </row>
    <row r="662" spans="1:41" ht="12" customHeight="1">
      <c r="A662" s="173"/>
      <c r="B662" s="188" t="s">
        <v>260</v>
      </c>
      <c r="C662" s="189" t="e">
        <f>+'BLOQUE PRINCIPAL'!#REF!</f>
        <v>#REF!</v>
      </c>
      <c r="D662" s="678" t="e">
        <f>+'BLOQUE PRINCIPAL'!#REF!</f>
        <v>#REF!</v>
      </c>
      <c r="E662" s="679"/>
      <c r="F662" s="679"/>
      <c r="G662" s="679"/>
      <c r="H662" s="680"/>
      <c r="I662" s="190" t="s">
        <v>196</v>
      </c>
      <c r="J662" s="191" t="e">
        <f>+'BLOQUE PRINCIPAL'!#REF!</f>
        <v>#REF!</v>
      </c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  <c r="AA662" s="173"/>
      <c r="AB662" s="173"/>
      <c r="AC662" s="173"/>
      <c r="AD662" s="173"/>
      <c r="AE662" s="173"/>
      <c r="AF662" s="173"/>
      <c r="AG662" s="173"/>
      <c r="AH662" s="173"/>
      <c r="AI662" s="173"/>
      <c r="AJ662" s="173"/>
      <c r="AK662" s="173"/>
      <c r="AL662" s="173"/>
      <c r="AM662" s="173"/>
      <c r="AN662" s="173"/>
      <c r="AO662" s="173"/>
    </row>
    <row r="663" spans="1:41" ht="12" customHeight="1">
      <c r="A663" s="173"/>
      <c r="B663" s="689" t="s">
        <v>258</v>
      </c>
      <c r="C663" s="662"/>
      <c r="D663" s="662"/>
      <c r="E663" s="663"/>
      <c r="F663" s="287" t="s">
        <v>13</v>
      </c>
      <c r="G663" s="275" t="s">
        <v>262</v>
      </c>
      <c r="H663" s="287" t="s">
        <v>263</v>
      </c>
      <c r="I663" s="275" t="s">
        <v>264</v>
      </c>
      <c r="J663" s="195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  <c r="AA663" s="173"/>
      <c r="AB663" s="173"/>
      <c r="AC663" s="173"/>
      <c r="AD663" s="173"/>
      <c r="AE663" s="173"/>
      <c r="AF663" s="173"/>
      <c r="AG663" s="173"/>
      <c r="AH663" s="173"/>
      <c r="AI663" s="173"/>
      <c r="AJ663" s="173"/>
      <c r="AK663" s="173"/>
      <c r="AL663" s="173"/>
      <c r="AM663" s="173"/>
      <c r="AN663" s="173"/>
      <c r="AO663" s="173"/>
    </row>
    <row r="664" spans="1:41" ht="12" customHeight="1">
      <c r="A664" s="173"/>
      <c r="B664" s="684" t="s">
        <v>265</v>
      </c>
      <c r="C664" s="662"/>
      <c r="D664" s="662"/>
      <c r="E664" s="663"/>
      <c r="F664" s="288" t="s">
        <v>266</v>
      </c>
      <c r="G664" s="289">
        <f>+J678*0.05</f>
        <v>0</v>
      </c>
      <c r="H664" s="288">
        <v>1</v>
      </c>
      <c r="I664" s="211">
        <f>SUM(G664/H664)</f>
        <v>0</v>
      </c>
      <c r="J664" s="197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  <c r="AA664" s="173"/>
      <c r="AB664" s="173"/>
      <c r="AC664" s="173"/>
      <c r="AD664" s="173"/>
      <c r="AE664" s="173"/>
      <c r="AF664" s="173"/>
      <c r="AG664" s="173"/>
      <c r="AH664" s="173"/>
      <c r="AI664" s="173"/>
      <c r="AJ664" s="173"/>
      <c r="AK664" s="173"/>
      <c r="AL664" s="173"/>
      <c r="AM664" s="173"/>
      <c r="AN664" s="173"/>
      <c r="AO664" s="173"/>
    </row>
    <row r="665" spans="1:41" ht="12" customHeight="1">
      <c r="A665" s="173"/>
      <c r="B665" s="684"/>
      <c r="C665" s="662"/>
      <c r="D665" s="662"/>
      <c r="E665" s="663"/>
      <c r="F665" s="290"/>
      <c r="G665" s="289"/>
      <c r="H665" s="288"/>
      <c r="I665" s="289"/>
      <c r="J665" s="199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  <c r="AA665" s="173"/>
      <c r="AB665" s="173"/>
      <c r="AC665" s="173"/>
      <c r="AD665" s="173"/>
      <c r="AE665" s="173"/>
      <c r="AF665" s="173"/>
      <c r="AG665" s="173"/>
      <c r="AH665" s="173"/>
      <c r="AI665" s="173"/>
      <c r="AJ665" s="173"/>
      <c r="AK665" s="173"/>
      <c r="AL665" s="173"/>
      <c r="AM665" s="173"/>
      <c r="AN665" s="173"/>
      <c r="AO665" s="173"/>
    </row>
    <row r="666" spans="1:41" ht="12" customHeight="1">
      <c r="A666" s="173"/>
      <c r="B666" s="684"/>
      <c r="C666" s="662"/>
      <c r="D666" s="662"/>
      <c r="E666" s="663"/>
      <c r="F666" s="290"/>
      <c r="G666" s="289"/>
      <c r="H666" s="288"/>
      <c r="I666" s="289" t="s">
        <v>199</v>
      </c>
      <c r="J666" s="195" t="s">
        <v>267</v>
      </c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  <c r="AA666" s="173"/>
      <c r="AB666" s="173"/>
      <c r="AC666" s="173"/>
      <c r="AD666" s="173"/>
      <c r="AE666" s="173"/>
      <c r="AF666" s="173"/>
      <c r="AG666" s="173"/>
      <c r="AH666" s="173"/>
      <c r="AI666" s="173"/>
      <c r="AJ666" s="173"/>
      <c r="AK666" s="173"/>
      <c r="AL666" s="173"/>
      <c r="AM666" s="173"/>
      <c r="AN666" s="173"/>
      <c r="AO666" s="173"/>
    </row>
    <row r="667" spans="1:41" ht="12" customHeight="1">
      <c r="A667" s="173"/>
      <c r="B667" s="684"/>
      <c r="C667" s="662"/>
      <c r="D667" s="662"/>
      <c r="E667" s="663"/>
      <c r="F667" s="290"/>
      <c r="G667" s="289"/>
      <c r="H667" s="288"/>
      <c r="I667" s="289"/>
      <c r="J667" s="203">
        <f>SUM(I664:I665)</f>
        <v>0</v>
      </c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  <c r="AA667" s="173"/>
      <c r="AB667" s="173"/>
      <c r="AC667" s="173"/>
      <c r="AD667" s="173"/>
      <c r="AE667" s="173"/>
      <c r="AF667" s="173"/>
      <c r="AG667" s="173"/>
      <c r="AH667" s="173"/>
      <c r="AI667" s="173"/>
      <c r="AJ667" s="173"/>
      <c r="AK667" s="173"/>
      <c r="AL667" s="173"/>
      <c r="AM667" s="173"/>
      <c r="AN667" s="173"/>
      <c r="AO667" s="173"/>
    </row>
    <row r="668" spans="1:41" ht="12" customHeight="1">
      <c r="A668" s="173"/>
      <c r="B668" s="684"/>
      <c r="C668" s="662"/>
      <c r="D668" s="662"/>
      <c r="E668" s="663"/>
      <c r="F668" s="288"/>
      <c r="G668" s="289"/>
      <c r="H668" s="288"/>
      <c r="I668" s="289"/>
      <c r="J668" s="195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  <c r="AA668" s="173"/>
      <c r="AB668" s="173"/>
      <c r="AC668" s="173"/>
      <c r="AD668" s="173"/>
      <c r="AE668" s="173"/>
      <c r="AF668" s="173"/>
      <c r="AG668" s="173"/>
      <c r="AH668" s="173"/>
      <c r="AI668" s="173"/>
      <c r="AJ668" s="173"/>
      <c r="AK668" s="173"/>
      <c r="AL668" s="173"/>
      <c r="AM668" s="173"/>
      <c r="AN668" s="173"/>
      <c r="AO668" s="173"/>
    </row>
    <row r="669" spans="1:41" ht="12" customHeight="1">
      <c r="A669" s="173"/>
      <c r="B669" s="689" t="s">
        <v>268</v>
      </c>
      <c r="C669" s="662"/>
      <c r="D669" s="662"/>
      <c r="E669" s="663"/>
      <c r="F669" s="287" t="s">
        <v>13</v>
      </c>
      <c r="G669" s="275" t="s">
        <v>269</v>
      </c>
      <c r="H669" s="287" t="s">
        <v>209</v>
      </c>
      <c r="I669" s="275" t="s">
        <v>264</v>
      </c>
      <c r="J669" s="197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  <c r="AA669" s="173"/>
      <c r="AB669" s="173"/>
      <c r="AC669" s="173"/>
      <c r="AD669" s="173"/>
      <c r="AE669" s="173"/>
      <c r="AF669" s="173"/>
      <c r="AG669" s="173"/>
      <c r="AH669" s="173"/>
      <c r="AI669" s="173"/>
      <c r="AJ669" s="173"/>
      <c r="AK669" s="173"/>
      <c r="AL669" s="173"/>
      <c r="AM669" s="173"/>
      <c r="AN669" s="173"/>
      <c r="AO669" s="173"/>
    </row>
    <row r="670" spans="1:41" ht="12" customHeight="1">
      <c r="A670" s="173"/>
      <c r="B670" s="684"/>
      <c r="C670" s="662"/>
      <c r="D670" s="662"/>
      <c r="E670" s="663"/>
      <c r="F670" s="290"/>
      <c r="G670" s="289"/>
      <c r="H670" s="291"/>
      <c r="I670" s="211"/>
      <c r="J670" s="206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  <c r="AA670" s="173"/>
      <c r="AB670" s="173"/>
      <c r="AC670" s="173"/>
      <c r="AD670" s="173"/>
      <c r="AE670" s="173"/>
      <c r="AF670" s="173"/>
      <c r="AG670" s="173"/>
      <c r="AH670" s="173"/>
      <c r="AI670" s="173"/>
      <c r="AJ670" s="173"/>
      <c r="AK670" s="173"/>
      <c r="AL670" s="173"/>
      <c r="AM670" s="173"/>
      <c r="AN670" s="173"/>
      <c r="AO670" s="173"/>
    </row>
    <row r="671" spans="1:41" ht="12" customHeight="1">
      <c r="A671" s="173"/>
      <c r="B671" s="686"/>
      <c r="C671" s="662"/>
      <c r="D671" s="662"/>
      <c r="E671" s="663"/>
      <c r="F671" s="290"/>
      <c r="G671" s="289"/>
      <c r="H671" s="291"/>
      <c r="I671" s="211">
        <f>G671*H671</f>
        <v>0</v>
      </c>
      <c r="J671" s="206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  <c r="AA671" s="173"/>
      <c r="AB671" s="173"/>
      <c r="AC671" s="173"/>
      <c r="AD671" s="173"/>
      <c r="AE671" s="173"/>
      <c r="AF671" s="173"/>
      <c r="AG671" s="173"/>
      <c r="AH671" s="173"/>
      <c r="AI671" s="173"/>
      <c r="AJ671" s="173"/>
      <c r="AK671" s="173"/>
      <c r="AL671" s="173"/>
      <c r="AM671" s="173"/>
      <c r="AN671" s="173"/>
      <c r="AO671" s="173"/>
    </row>
    <row r="672" spans="1:41" ht="12" customHeight="1">
      <c r="A672" s="173"/>
      <c r="B672" s="687"/>
      <c r="C672" s="662"/>
      <c r="D672" s="662"/>
      <c r="E672" s="663"/>
      <c r="F672" s="290"/>
      <c r="G672" s="289"/>
      <c r="H672" s="291"/>
      <c r="I672" s="292"/>
      <c r="J672" s="195" t="s">
        <v>267</v>
      </c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  <c r="AB672" s="173"/>
      <c r="AC672" s="173"/>
      <c r="AD672" s="173"/>
      <c r="AE672" s="173"/>
      <c r="AF672" s="173"/>
      <c r="AG672" s="173"/>
      <c r="AH672" s="173"/>
      <c r="AI672" s="173"/>
      <c r="AJ672" s="173"/>
      <c r="AK672" s="173"/>
      <c r="AL672" s="173"/>
      <c r="AM672" s="173"/>
      <c r="AN672" s="173"/>
      <c r="AO672" s="173"/>
    </row>
    <row r="673" spans="1:41" ht="12" customHeight="1">
      <c r="A673" s="173"/>
      <c r="B673" s="684"/>
      <c r="C673" s="662"/>
      <c r="D673" s="662"/>
      <c r="E673" s="663"/>
      <c r="F673" s="290"/>
      <c r="G673" s="289"/>
      <c r="H673" s="288"/>
      <c r="I673" s="292"/>
      <c r="J673" s="215">
        <f>SUM(I670:I672)</f>
        <v>0</v>
      </c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73"/>
      <c r="AG673" s="173"/>
      <c r="AH673" s="173"/>
      <c r="AI673" s="173"/>
      <c r="AJ673" s="173"/>
      <c r="AK673" s="173"/>
      <c r="AL673" s="173"/>
      <c r="AM673" s="173"/>
      <c r="AN673" s="173"/>
      <c r="AO673" s="173"/>
    </row>
    <row r="674" spans="1:41" ht="12" customHeight="1">
      <c r="A674" s="173"/>
      <c r="B674" s="689" t="s">
        <v>273</v>
      </c>
      <c r="C674" s="663"/>
      <c r="D674" s="287" t="s">
        <v>14</v>
      </c>
      <c r="E674" s="293" t="s">
        <v>274</v>
      </c>
      <c r="F674" s="294" t="s">
        <v>275</v>
      </c>
      <c r="G674" s="293" t="s">
        <v>276</v>
      </c>
      <c r="H674" s="294" t="s">
        <v>277</v>
      </c>
      <c r="I674" s="293" t="s">
        <v>278</v>
      </c>
      <c r="J674" s="20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  <c r="AB674" s="173"/>
      <c r="AC674" s="173"/>
      <c r="AD674" s="173"/>
      <c r="AE674" s="173"/>
      <c r="AF674" s="173"/>
      <c r="AG674" s="173"/>
      <c r="AH674" s="173"/>
      <c r="AI674" s="173"/>
      <c r="AJ674" s="173"/>
      <c r="AK674" s="173"/>
      <c r="AL674" s="173"/>
      <c r="AM674" s="173"/>
      <c r="AN674" s="173"/>
      <c r="AO674" s="173"/>
    </row>
    <row r="675" spans="1:41" ht="12" customHeight="1">
      <c r="A675" s="173"/>
      <c r="B675" s="669" t="s">
        <v>279</v>
      </c>
      <c r="C675" s="663"/>
      <c r="D675" s="196"/>
      <c r="E675" s="195">
        <f>90000*D675</f>
        <v>0</v>
      </c>
      <c r="F675" s="196">
        <v>85</v>
      </c>
      <c r="G675" s="195">
        <f t="shared" si="51" ref="G675:G676">SUM(E675*(1+F675/100))</f>
        <v>0</v>
      </c>
      <c r="H675" s="196">
        <v>2</v>
      </c>
      <c r="I675" s="211">
        <f t="shared" si="52" ref="I675:I676">SUM(G675/H675)</f>
        <v>0</v>
      </c>
      <c r="J675" s="694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  <c r="AB675" s="173"/>
      <c r="AC675" s="173"/>
      <c r="AD675" s="173"/>
      <c r="AE675" s="173"/>
      <c r="AF675" s="173"/>
      <c r="AG675" s="173"/>
      <c r="AH675" s="173"/>
      <c r="AI675" s="173"/>
      <c r="AJ675" s="173"/>
      <c r="AK675" s="173"/>
      <c r="AL675" s="173"/>
      <c r="AM675" s="173"/>
      <c r="AN675" s="173"/>
      <c r="AO675" s="173"/>
    </row>
    <row r="676" spans="1:41" ht="12" customHeight="1">
      <c r="A676" s="173"/>
      <c r="B676" s="669" t="s">
        <v>280</v>
      </c>
      <c r="C676" s="663"/>
      <c r="D676" s="196"/>
      <c r="E676" s="195">
        <f>40000*D676</f>
        <v>0</v>
      </c>
      <c r="F676" s="196">
        <f>F675</f>
        <v>85</v>
      </c>
      <c r="G676" s="195">
        <f t="shared" si="51"/>
        <v>0</v>
      </c>
      <c r="H676" s="196">
        <f>H675</f>
        <v>2</v>
      </c>
      <c r="I676" s="211">
        <f t="shared" si="52"/>
        <v>0</v>
      </c>
      <c r="J676" s="695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  <c r="AB676" s="173"/>
      <c r="AC676" s="173"/>
      <c r="AD676" s="173"/>
      <c r="AE676" s="173"/>
      <c r="AF676" s="173"/>
      <c r="AG676" s="173"/>
      <c r="AH676" s="173"/>
      <c r="AI676" s="173"/>
      <c r="AJ676" s="173"/>
      <c r="AK676" s="173"/>
      <c r="AL676" s="173"/>
      <c r="AM676" s="173"/>
      <c r="AN676" s="173"/>
      <c r="AO676" s="173"/>
    </row>
    <row r="677" spans="1:41" ht="12" customHeight="1">
      <c r="A677" s="173"/>
      <c r="B677" s="684"/>
      <c r="C677" s="662"/>
      <c r="D677" s="663"/>
      <c r="E677" s="289"/>
      <c r="F677" s="288"/>
      <c r="G677" s="289"/>
      <c r="H677" s="288"/>
      <c r="I677" s="292"/>
      <c r="J677" s="195" t="s">
        <v>267</v>
      </c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  <c r="AB677" s="173"/>
      <c r="AC677" s="173"/>
      <c r="AD677" s="173"/>
      <c r="AE677" s="173"/>
      <c r="AF677" s="173"/>
      <c r="AG677" s="173"/>
      <c r="AH677" s="173"/>
      <c r="AI677" s="173"/>
      <c r="AJ677" s="173"/>
      <c r="AK677" s="173"/>
      <c r="AL677" s="173"/>
      <c r="AM677" s="173"/>
      <c r="AN677" s="173"/>
      <c r="AO677" s="173"/>
    </row>
    <row r="678" spans="1:41" ht="24" customHeight="1">
      <c r="A678" s="173"/>
      <c r="B678" s="687"/>
      <c r="C678" s="662"/>
      <c r="D678" s="663"/>
      <c r="E678" s="292"/>
      <c r="F678" s="288"/>
      <c r="G678" s="292"/>
      <c r="H678" s="288"/>
      <c r="I678" s="292"/>
      <c r="J678" s="203">
        <f>SUM(I675:I676)</f>
        <v>0</v>
      </c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73"/>
      <c r="AG678" s="173"/>
      <c r="AH678" s="173"/>
      <c r="AI678" s="173"/>
      <c r="AJ678" s="173"/>
      <c r="AK678" s="173"/>
      <c r="AL678" s="173"/>
      <c r="AM678" s="173"/>
      <c r="AN678" s="173"/>
      <c r="AO678" s="173"/>
    </row>
    <row r="679" spans="1:41" ht="12" customHeight="1">
      <c r="A679" s="173"/>
      <c r="B679" s="702" t="s">
        <v>281</v>
      </c>
      <c r="C679" s="662"/>
      <c r="D679" s="668"/>
      <c r="E679" s="293" t="s">
        <v>13</v>
      </c>
      <c r="F679" s="294" t="s">
        <v>14</v>
      </c>
      <c r="G679" s="295" t="s">
        <v>316</v>
      </c>
      <c r="H679" s="294" t="s">
        <v>283</v>
      </c>
      <c r="I679" s="293" t="s">
        <v>264</v>
      </c>
      <c r="J679" s="219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173"/>
      <c r="AF679" s="173"/>
      <c r="AG679" s="173"/>
      <c r="AH679" s="173"/>
      <c r="AI679" s="173"/>
      <c r="AJ679" s="173"/>
      <c r="AK679" s="173"/>
      <c r="AL679" s="173"/>
      <c r="AM679" s="173"/>
      <c r="AN679" s="173"/>
      <c r="AO679" s="173"/>
    </row>
    <row r="680" spans="1:41" ht="27.75" customHeight="1">
      <c r="A680" s="173"/>
      <c r="B680" s="698"/>
      <c r="C680" s="662"/>
      <c r="D680" s="668"/>
      <c r="E680" s="301"/>
      <c r="F680" s="297"/>
      <c r="G680" s="298"/>
      <c r="H680" s="297"/>
      <c r="I680" s="299"/>
      <c r="J680" s="289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  <c r="AB680" s="173"/>
      <c r="AC680" s="173"/>
      <c r="AD680" s="173"/>
      <c r="AE680" s="173"/>
      <c r="AF680" s="173"/>
      <c r="AG680" s="173"/>
      <c r="AH680" s="173"/>
      <c r="AI680" s="173"/>
      <c r="AJ680" s="173"/>
      <c r="AK680" s="173"/>
      <c r="AL680" s="173"/>
      <c r="AM680" s="173"/>
      <c r="AN680" s="173"/>
      <c r="AO680" s="173"/>
    </row>
    <row r="681" spans="1:41" ht="12" customHeight="1">
      <c r="A681" s="173"/>
      <c r="B681" s="307"/>
      <c r="C681" s="308"/>
      <c r="D681" s="308"/>
      <c r="E681" s="309"/>
      <c r="F681" s="300"/>
      <c r="G681" s="289"/>
      <c r="H681" s="288"/>
      <c r="I681" s="292"/>
      <c r="J681" s="203">
        <f>SUM(I680)</f>
        <v>0</v>
      </c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  <c r="AA681" s="173"/>
      <c r="AB681" s="173"/>
      <c r="AC681" s="173"/>
      <c r="AD681" s="173"/>
      <c r="AE681" s="173"/>
      <c r="AF681" s="173"/>
      <c r="AG681" s="173"/>
      <c r="AH681" s="173"/>
      <c r="AI681" s="173"/>
      <c r="AJ681" s="173"/>
      <c r="AK681" s="173"/>
      <c r="AL681" s="173"/>
      <c r="AM681" s="173"/>
      <c r="AN681" s="173"/>
      <c r="AO681" s="173"/>
    </row>
    <row r="682" spans="1:41" ht="12" customHeight="1">
      <c r="A682" s="173"/>
      <c r="B682" s="688" t="s">
        <v>137</v>
      </c>
      <c r="C682" s="662"/>
      <c r="D682" s="662"/>
      <c r="E682" s="662"/>
      <c r="F682" s="662"/>
      <c r="G682" s="662"/>
      <c r="H682" s="662"/>
      <c r="I682" s="663"/>
      <c r="J682" s="219">
        <f>SUM(J673+J667+J678+J681)</f>
        <v>0</v>
      </c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  <c r="AA682" s="173"/>
      <c r="AB682" s="173"/>
      <c r="AC682" s="173"/>
      <c r="AD682" s="173"/>
      <c r="AE682" s="173"/>
      <c r="AF682" s="173"/>
      <c r="AG682" s="173"/>
      <c r="AH682" s="173"/>
      <c r="AI682" s="173"/>
      <c r="AJ682" s="173"/>
      <c r="AK682" s="173"/>
      <c r="AL682" s="173"/>
      <c r="AM682" s="173"/>
      <c r="AN682" s="173"/>
      <c r="AO682" s="173"/>
    </row>
    <row r="683" spans="1:41" ht="12" customHeight="1">
      <c r="A683" s="173"/>
      <c r="B683" s="688" t="s">
        <v>284</v>
      </c>
      <c r="C683" s="662"/>
      <c r="D683" s="662"/>
      <c r="E683" s="662"/>
      <c r="F683" s="662"/>
      <c r="G683" s="662"/>
      <c r="H683" s="662"/>
      <c r="I683" s="663"/>
      <c r="J683" s="203">
        <f>J682</f>
        <v>0</v>
      </c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  <c r="AA683" s="173"/>
      <c r="AB683" s="173"/>
      <c r="AC683" s="173"/>
      <c r="AD683" s="173"/>
      <c r="AE683" s="173"/>
      <c r="AF683" s="173"/>
      <c r="AG683" s="173"/>
      <c r="AH683" s="173"/>
      <c r="AI683" s="173"/>
      <c r="AJ683" s="173"/>
      <c r="AK683" s="173"/>
      <c r="AL683" s="173"/>
      <c r="AM683" s="173"/>
      <c r="AN683" s="173"/>
      <c r="AO683" s="173"/>
    </row>
    <row r="684" spans="1:41" ht="12" customHeight="1">
      <c r="A684" s="242"/>
      <c r="B684" s="232"/>
      <c r="C684" s="236"/>
      <c r="D684" s="233"/>
      <c r="E684" s="237"/>
      <c r="F684" s="233"/>
      <c r="G684" s="237"/>
      <c r="H684" s="236"/>
      <c r="I684" s="237"/>
      <c r="J684" s="234"/>
      <c r="K684" s="242"/>
      <c r="L684" s="242"/>
      <c r="M684" s="242"/>
      <c r="N684" s="242"/>
      <c r="O684" s="242"/>
      <c r="P684" s="242"/>
      <c r="Q684" s="242"/>
      <c r="R684" s="242"/>
      <c r="S684" s="242"/>
      <c r="T684" s="242"/>
      <c r="U684" s="242"/>
      <c r="V684" s="242"/>
      <c r="W684" s="242"/>
      <c r="X684" s="242"/>
      <c r="Y684" s="242"/>
      <c r="Z684" s="242"/>
      <c r="AA684" s="242"/>
      <c r="AB684" s="242"/>
      <c r="AC684" s="242"/>
      <c r="AD684" s="242"/>
      <c r="AE684" s="242"/>
      <c r="AF684" s="242"/>
      <c r="AG684" s="242"/>
      <c r="AH684" s="242"/>
      <c r="AI684" s="242"/>
      <c r="AJ684" s="242"/>
      <c r="AK684" s="242"/>
      <c r="AL684" s="242"/>
      <c r="AM684" s="242"/>
      <c r="AN684" s="242"/>
      <c r="AO684" s="242"/>
    </row>
    <row r="685" spans="1:41" ht="12" customHeight="1">
      <c r="A685" s="242"/>
      <c r="B685" s="243"/>
      <c r="C685" s="244"/>
      <c r="D685" s="242"/>
      <c r="E685" s="245"/>
      <c r="F685" s="242"/>
      <c r="G685" s="245"/>
      <c r="H685" s="244"/>
      <c r="I685" s="245"/>
      <c r="J685" s="246"/>
      <c r="K685" s="242"/>
      <c r="L685" s="242"/>
      <c r="M685" s="242"/>
      <c r="N685" s="242"/>
      <c r="O685" s="242"/>
      <c r="P685" s="242"/>
      <c r="Q685" s="242"/>
      <c r="R685" s="242"/>
      <c r="S685" s="242"/>
      <c r="T685" s="242"/>
      <c r="U685" s="242"/>
      <c r="V685" s="242"/>
      <c r="W685" s="242"/>
      <c r="X685" s="242"/>
      <c r="Y685" s="242"/>
      <c r="Z685" s="242"/>
      <c r="AA685" s="242"/>
      <c r="AB685" s="242"/>
      <c r="AC685" s="242"/>
      <c r="AD685" s="242"/>
      <c r="AE685" s="242"/>
      <c r="AF685" s="242"/>
      <c r="AG685" s="242"/>
      <c r="AH685" s="242"/>
      <c r="AI685" s="242"/>
      <c r="AJ685" s="242"/>
      <c r="AK685" s="242"/>
      <c r="AL685" s="242"/>
      <c r="AM685" s="242"/>
      <c r="AN685" s="242"/>
      <c r="AO685" s="242"/>
    </row>
    <row r="686" spans="1:41" ht="12" customHeight="1">
      <c r="A686" s="242"/>
      <c r="B686" s="247"/>
      <c r="C686" s="239"/>
      <c r="D686" s="238"/>
      <c r="E686" s="240"/>
      <c r="F686" s="238"/>
      <c r="G686" s="240"/>
      <c r="H686" s="239"/>
      <c r="I686" s="240"/>
      <c r="J686" s="248"/>
      <c r="K686" s="242"/>
      <c r="L686" s="242"/>
      <c r="M686" s="242"/>
      <c r="N686" s="242"/>
      <c r="O686" s="242"/>
      <c r="P686" s="242"/>
      <c r="Q686" s="242"/>
      <c r="R686" s="242"/>
      <c r="S686" s="242"/>
      <c r="T686" s="242"/>
      <c r="U686" s="242"/>
      <c r="V686" s="242"/>
      <c r="W686" s="242"/>
      <c r="X686" s="242"/>
      <c r="Y686" s="242"/>
      <c r="Z686" s="242"/>
      <c r="AA686" s="242"/>
      <c r="AB686" s="242"/>
      <c r="AC686" s="242"/>
      <c r="AD686" s="242"/>
      <c r="AE686" s="242"/>
      <c r="AF686" s="242"/>
      <c r="AG686" s="242"/>
      <c r="AH686" s="242"/>
      <c r="AI686" s="242"/>
      <c r="AJ686" s="242"/>
      <c r="AK686" s="242"/>
      <c r="AL686" s="242"/>
      <c r="AM686" s="242"/>
      <c r="AN686" s="242"/>
      <c r="AO686" s="242"/>
    </row>
    <row r="687" spans="1:41" ht="12" customHeight="1">
      <c r="A687" s="173"/>
      <c r="B687" s="173"/>
      <c r="C687" s="174"/>
      <c r="D687" s="173"/>
      <c r="E687" s="175"/>
      <c r="F687" s="173"/>
      <c r="G687" s="175"/>
      <c r="H687" s="174"/>
      <c r="I687" s="175"/>
      <c r="J687" s="175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  <c r="AA687" s="173"/>
      <c r="AB687" s="173"/>
      <c r="AC687" s="173"/>
      <c r="AD687" s="173"/>
      <c r="AE687" s="173"/>
      <c r="AF687" s="173"/>
      <c r="AG687" s="173"/>
      <c r="AH687" s="173"/>
      <c r="AI687" s="173"/>
      <c r="AJ687" s="173"/>
      <c r="AK687" s="173"/>
      <c r="AL687" s="173"/>
      <c r="AM687" s="173"/>
      <c r="AN687" s="173"/>
      <c r="AO687" s="173"/>
    </row>
    <row r="688" spans="1:41" ht="12" customHeight="1">
      <c r="A688" s="173"/>
      <c r="B688" s="696"/>
      <c r="C688" s="665"/>
      <c r="D688" s="682"/>
      <c r="E688" s="178"/>
      <c r="F688" s="177"/>
      <c r="G688" s="178"/>
      <c r="H688" s="179"/>
      <c r="I688" s="178"/>
      <c r="J688" s="180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  <c r="AA688" s="173"/>
      <c r="AB688" s="173"/>
      <c r="AC688" s="173"/>
      <c r="AD688" s="173"/>
      <c r="AE688" s="173"/>
      <c r="AF688" s="173"/>
      <c r="AG688" s="173"/>
      <c r="AH688" s="173"/>
      <c r="AI688" s="173"/>
      <c r="AJ688" s="173"/>
      <c r="AK688" s="173"/>
      <c r="AL688" s="173"/>
      <c r="AM688" s="173"/>
      <c r="AN688" s="173"/>
      <c r="AO688" s="173"/>
    </row>
    <row r="689" spans="1:41" ht="12" customHeight="1">
      <c r="A689" s="173"/>
      <c r="B689" s="697" t="s">
        <v>257</v>
      </c>
      <c r="C689" s="676"/>
      <c r="D689" s="690" t="e">
        <f>+$D$8</f>
        <v>#REF!</v>
      </c>
      <c r="E689" s="672"/>
      <c r="F689" s="672"/>
      <c r="G689" s="672"/>
      <c r="H689" s="672"/>
      <c r="I689" s="672"/>
      <c r="J689" s="6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  <c r="AA689" s="173"/>
      <c r="AB689" s="173"/>
      <c r="AC689" s="173"/>
      <c r="AD689" s="173"/>
      <c r="AE689" s="173"/>
      <c r="AF689" s="173"/>
      <c r="AG689" s="173"/>
      <c r="AH689" s="173"/>
      <c r="AI689" s="173"/>
      <c r="AJ689" s="173"/>
      <c r="AK689" s="173"/>
      <c r="AL689" s="173"/>
      <c r="AM689" s="173"/>
      <c r="AN689" s="173"/>
      <c r="AO689" s="173"/>
    </row>
    <row r="690" spans="1:41" ht="32.25" customHeight="1">
      <c r="A690" s="173"/>
      <c r="B690" s="181"/>
      <c r="C690" s="182"/>
      <c r="D690" s="674"/>
      <c r="E690" s="637"/>
      <c r="F690" s="637"/>
      <c r="G690" s="637"/>
      <c r="H690" s="637"/>
      <c r="I690" s="637"/>
      <c r="J690" s="638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  <c r="AA690" s="173"/>
      <c r="AB690" s="173"/>
      <c r="AC690" s="173"/>
      <c r="AD690" s="173"/>
      <c r="AE690" s="173"/>
      <c r="AF690" s="173"/>
      <c r="AG690" s="173"/>
      <c r="AH690" s="173"/>
      <c r="AI690" s="173"/>
      <c r="AJ690" s="173"/>
      <c r="AK690" s="173"/>
      <c r="AL690" s="173"/>
      <c r="AM690" s="173"/>
      <c r="AN690" s="173"/>
      <c r="AO690" s="173"/>
    </row>
    <row r="691" spans="1:41" ht="12" customHeight="1">
      <c r="A691" s="173"/>
      <c r="B691" s="181"/>
      <c r="C691" s="182"/>
      <c r="D691" s="183"/>
      <c r="E691" s="184"/>
      <c r="F691" s="183"/>
      <c r="G691" s="184"/>
      <c r="H691" s="183"/>
      <c r="I691" s="184"/>
      <c r="J691" s="185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  <c r="AA691" s="173"/>
      <c r="AB691" s="173"/>
      <c r="AC691" s="173"/>
      <c r="AD691" s="173"/>
      <c r="AE691" s="173"/>
      <c r="AF691" s="173"/>
      <c r="AG691" s="173"/>
      <c r="AH691" s="173"/>
      <c r="AI691" s="173"/>
      <c r="AJ691" s="173"/>
      <c r="AK691" s="173"/>
      <c r="AL691" s="173"/>
      <c r="AM691" s="173"/>
      <c r="AN691" s="173"/>
      <c r="AO691" s="173"/>
    </row>
    <row r="692" spans="1:41" ht="12" customHeight="1">
      <c r="A692" s="173"/>
      <c r="B692" s="186" t="s">
        <v>258</v>
      </c>
      <c r="C692" s="187" t="e">
        <f>+'BLOQUE PRINCIPAL'!#REF!</f>
        <v>#REF!</v>
      </c>
      <c r="D692" s="675" t="e">
        <f>+'BLOQUE PRINCIPAL'!#REF!</f>
        <v>#REF!</v>
      </c>
      <c r="E692" s="640"/>
      <c r="F692" s="640"/>
      <c r="G692" s="640"/>
      <c r="H692" s="676"/>
      <c r="I692" s="677" t="s">
        <v>259</v>
      </c>
      <c r="J692" s="641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  <c r="AA692" s="173"/>
      <c r="AB692" s="173"/>
      <c r="AC692" s="173"/>
      <c r="AD692" s="173"/>
      <c r="AE692" s="173"/>
      <c r="AF692" s="173"/>
      <c r="AG692" s="173"/>
      <c r="AH692" s="173"/>
      <c r="AI692" s="173"/>
      <c r="AJ692" s="173"/>
      <c r="AK692" s="173"/>
      <c r="AL692" s="173"/>
      <c r="AM692" s="173"/>
      <c r="AN692" s="173"/>
      <c r="AO692" s="173"/>
    </row>
    <row r="693" spans="1:41" ht="27" customHeight="1">
      <c r="A693" s="173"/>
      <c r="B693" s="188" t="s">
        <v>260</v>
      </c>
      <c r="C693" s="189" t="e">
        <f>+'BLOQUE PRINCIPAL'!#REF!</f>
        <v>#REF!</v>
      </c>
      <c r="D693" s="678" t="e">
        <f>+'BLOQUE PRINCIPAL'!#REF!</f>
        <v>#REF!</v>
      </c>
      <c r="E693" s="679"/>
      <c r="F693" s="679"/>
      <c r="G693" s="679"/>
      <c r="H693" s="680"/>
      <c r="I693" s="190" t="s">
        <v>196</v>
      </c>
      <c r="J693" s="191" t="e">
        <f>+'BLOQUE PRINCIPAL'!#REF!</f>
        <v>#REF!</v>
      </c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  <c r="AA693" s="173"/>
      <c r="AB693" s="173"/>
      <c r="AC693" s="173"/>
      <c r="AD693" s="173"/>
      <c r="AE693" s="173"/>
      <c r="AF693" s="173"/>
      <c r="AG693" s="173"/>
      <c r="AH693" s="173"/>
      <c r="AI693" s="173"/>
      <c r="AJ693" s="173"/>
      <c r="AK693" s="173"/>
      <c r="AL693" s="173"/>
      <c r="AM693" s="173"/>
      <c r="AN693" s="173"/>
      <c r="AO693" s="173"/>
    </row>
    <row r="694" spans="1:41" ht="12" customHeight="1">
      <c r="A694" s="173"/>
      <c r="B694" s="689" t="s">
        <v>261</v>
      </c>
      <c r="C694" s="662"/>
      <c r="D694" s="662"/>
      <c r="E694" s="663"/>
      <c r="F694" s="287" t="s">
        <v>13</v>
      </c>
      <c r="G694" s="275" t="s">
        <v>262</v>
      </c>
      <c r="H694" s="287" t="s">
        <v>263</v>
      </c>
      <c r="I694" s="275" t="s">
        <v>264</v>
      </c>
      <c r="J694" s="195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  <c r="AA694" s="173"/>
      <c r="AB694" s="173"/>
      <c r="AC694" s="173"/>
      <c r="AD694" s="173"/>
      <c r="AE694" s="173"/>
      <c r="AF694" s="173"/>
      <c r="AG694" s="173"/>
      <c r="AH694" s="173"/>
      <c r="AI694" s="173"/>
      <c r="AJ694" s="173"/>
      <c r="AK694" s="173"/>
      <c r="AL694" s="173"/>
      <c r="AM694" s="173"/>
      <c r="AN694" s="173"/>
      <c r="AO694" s="173"/>
    </row>
    <row r="695" spans="1:41" ht="12" customHeight="1">
      <c r="A695" s="173"/>
      <c r="B695" s="684" t="s">
        <v>265</v>
      </c>
      <c r="C695" s="662"/>
      <c r="D695" s="662"/>
      <c r="E695" s="663"/>
      <c r="F695" s="288" t="s">
        <v>266</v>
      </c>
      <c r="G695" s="289">
        <f>+J714*0.05</f>
        <v>2620.8333333333339</v>
      </c>
      <c r="H695" s="288">
        <v>1</v>
      </c>
      <c r="I695" s="211">
        <f>SUM(G695/H695)</f>
        <v>2620.8333333333339</v>
      </c>
      <c r="J695" s="197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  <c r="AA695" s="173"/>
      <c r="AB695" s="173"/>
      <c r="AC695" s="173"/>
      <c r="AD695" s="173"/>
      <c r="AE695" s="173"/>
      <c r="AF695" s="173"/>
      <c r="AG695" s="173"/>
      <c r="AH695" s="173"/>
      <c r="AI695" s="173"/>
      <c r="AJ695" s="173"/>
      <c r="AK695" s="173"/>
      <c r="AL695" s="173"/>
      <c r="AM695" s="173"/>
      <c r="AN695" s="173"/>
      <c r="AO695" s="173"/>
    </row>
    <row r="696" spans="1:41" ht="12" customHeight="1">
      <c r="A696" s="173"/>
      <c r="B696" s="684"/>
      <c r="C696" s="662"/>
      <c r="D696" s="662"/>
      <c r="E696" s="663"/>
      <c r="F696" s="290"/>
      <c r="G696" s="289"/>
      <c r="H696" s="288"/>
      <c r="I696" s="211">
        <f>G696*H696</f>
        <v>0</v>
      </c>
      <c r="J696" s="199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  <c r="AA696" s="173"/>
      <c r="AB696" s="173"/>
      <c r="AC696" s="173"/>
      <c r="AD696" s="173"/>
      <c r="AE696" s="173"/>
      <c r="AF696" s="173"/>
      <c r="AG696" s="173"/>
      <c r="AH696" s="173"/>
      <c r="AI696" s="173"/>
      <c r="AJ696" s="173"/>
      <c r="AK696" s="173"/>
      <c r="AL696" s="173"/>
      <c r="AM696" s="173"/>
      <c r="AN696" s="173"/>
      <c r="AO696" s="173"/>
    </row>
    <row r="697" spans="1:41" ht="12" customHeight="1">
      <c r="A697" s="173"/>
      <c r="B697" s="684"/>
      <c r="C697" s="662"/>
      <c r="D697" s="662"/>
      <c r="E697" s="663"/>
      <c r="F697" s="290"/>
      <c r="G697" s="289"/>
      <c r="H697" s="288"/>
      <c r="I697" s="289"/>
      <c r="J697" s="195" t="s">
        <v>267</v>
      </c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  <c r="AA697" s="173"/>
      <c r="AB697" s="173"/>
      <c r="AC697" s="173"/>
      <c r="AD697" s="173"/>
      <c r="AE697" s="173"/>
      <c r="AF697" s="173"/>
      <c r="AG697" s="173"/>
      <c r="AH697" s="173"/>
      <c r="AI697" s="173"/>
      <c r="AJ697" s="173"/>
      <c r="AK697" s="173"/>
      <c r="AL697" s="173"/>
      <c r="AM697" s="173"/>
      <c r="AN697" s="173"/>
      <c r="AO697" s="173"/>
    </row>
    <row r="698" spans="1:41" ht="11.25" customHeight="1">
      <c r="A698" s="173"/>
      <c r="B698" s="684"/>
      <c r="C698" s="662"/>
      <c r="D698" s="662"/>
      <c r="E698" s="663"/>
      <c r="F698" s="290"/>
      <c r="G698" s="289"/>
      <c r="H698" s="288"/>
      <c r="I698" s="289"/>
      <c r="J698" s="203">
        <f>SUM(I695:I696)</f>
        <v>2620.8333333333339</v>
      </c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  <c r="AA698" s="173"/>
      <c r="AB698" s="173"/>
      <c r="AC698" s="173"/>
      <c r="AD698" s="173"/>
      <c r="AE698" s="173"/>
      <c r="AF698" s="173"/>
      <c r="AG698" s="173"/>
      <c r="AH698" s="173"/>
      <c r="AI698" s="173"/>
      <c r="AJ698" s="173"/>
      <c r="AK698" s="173"/>
      <c r="AL698" s="173"/>
      <c r="AM698" s="173"/>
      <c r="AN698" s="173"/>
      <c r="AO698" s="173"/>
    </row>
    <row r="699" spans="1:41" ht="12" customHeight="1">
      <c r="A699" s="173"/>
      <c r="B699" s="220"/>
      <c r="C699" s="173"/>
      <c r="D699" s="173"/>
      <c r="E699" s="221"/>
      <c r="F699" s="288"/>
      <c r="G699" s="289"/>
      <c r="H699" s="288"/>
      <c r="I699" s="289"/>
      <c r="J699" s="195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  <c r="AA699" s="173"/>
      <c r="AB699" s="173"/>
      <c r="AC699" s="173"/>
      <c r="AD699" s="173"/>
      <c r="AE699" s="173"/>
      <c r="AF699" s="173"/>
      <c r="AG699" s="173"/>
      <c r="AH699" s="173"/>
      <c r="AI699" s="173"/>
      <c r="AJ699" s="173"/>
      <c r="AK699" s="173"/>
      <c r="AL699" s="173"/>
      <c r="AM699" s="173"/>
      <c r="AN699" s="173"/>
      <c r="AO699" s="173"/>
    </row>
    <row r="700" spans="1:41" ht="12" customHeight="1">
      <c r="A700" s="173"/>
      <c r="B700" s="689" t="s">
        <v>268</v>
      </c>
      <c r="C700" s="662"/>
      <c r="D700" s="662"/>
      <c r="E700" s="663"/>
      <c r="F700" s="287" t="s">
        <v>13</v>
      </c>
      <c r="G700" s="275" t="s">
        <v>269</v>
      </c>
      <c r="H700" s="287" t="s">
        <v>209</v>
      </c>
      <c r="I700" s="275" t="s">
        <v>264</v>
      </c>
      <c r="J700" s="197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  <c r="AA700" s="173"/>
      <c r="AB700" s="173"/>
      <c r="AC700" s="173"/>
      <c r="AD700" s="173"/>
      <c r="AE700" s="173"/>
      <c r="AF700" s="173"/>
      <c r="AG700" s="173"/>
      <c r="AH700" s="173"/>
      <c r="AI700" s="173"/>
      <c r="AJ700" s="173"/>
      <c r="AK700" s="173"/>
      <c r="AL700" s="173"/>
      <c r="AM700" s="173"/>
      <c r="AN700" s="173"/>
      <c r="AO700" s="173"/>
    </row>
    <row r="701" spans="1:41" ht="12" customHeight="1">
      <c r="A701" s="173"/>
      <c r="B701" s="684" t="s">
        <v>319</v>
      </c>
      <c r="C701" s="662"/>
      <c r="D701" s="662"/>
      <c r="E701" s="663"/>
      <c r="F701" s="290" t="s">
        <v>21</v>
      </c>
      <c r="G701" s="289" t="e">
        <f>MATERIALES!#REF!</f>
        <v>#REF!</v>
      </c>
      <c r="H701" s="291">
        <v>1</v>
      </c>
      <c r="I701" s="211" t="e">
        <f t="shared" si="53" ref="I701:I707">G701*H701</f>
        <v>#REF!</v>
      </c>
      <c r="J701" s="206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  <c r="AA701" s="173"/>
      <c r="AB701" s="173"/>
      <c r="AC701" s="173"/>
      <c r="AD701" s="173"/>
      <c r="AE701" s="173"/>
      <c r="AF701" s="173"/>
      <c r="AG701" s="173"/>
      <c r="AH701" s="173"/>
      <c r="AI701" s="173"/>
      <c r="AJ701" s="173"/>
      <c r="AK701" s="173"/>
      <c r="AL701" s="173"/>
      <c r="AM701" s="173"/>
      <c r="AN701" s="173"/>
      <c r="AO701" s="173"/>
    </row>
    <row r="702" spans="1:41" ht="12" customHeight="1">
      <c r="A702" s="173"/>
      <c r="B702" s="684" t="s">
        <v>320</v>
      </c>
      <c r="C702" s="662"/>
      <c r="D702" s="662"/>
      <c r="E702" s="663"/>
      <c r="F702" s="290" t="s">
        <v>272</v>
      </c>
      <c r="G702" s="289" t="str">
        <f>MATERIALES!$C$26</f>
        <v>Bisagra cobrizada 3" x 2"</v>
      </c>
      <c r="H702" s="291">
        <v>1</v>
      </c>
      <c r="I702" s="211" t="e">
        <f t="shared" si="53"/>
        <v>#VALUE!</v>
      </c>
      <c r="J702" s="206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  <c r="AA702" s="173"/>
      <c r="AB702" s="173"/>
      <c r="AC702" s="173"/>
      <c r="AD702" s="173"/>
      <c r="AE702" s="173"/>
      <c r="AF702" s="173"/>
      <c r="AG702" s="173"/>
      <c r="AH702" s="173"/>
      <c r="AI702" s="173"/>
      <c r="AJ702" s="173"/>
      <c r="AK702" s="173"/>
      <c r="AL702" s="173"/>
      <c r="AM702" s="173"/>
      <c r="AN702" s="173"/>
      <c r="AO702" s="173"/>
    </row>
    <row r="703" spans="1:41" ht="12" customHeight="1">
      <c r="A703" s="173"/>
      <c r="B703" s="684" t="s">
        <v>321</v>
      </c>
      <c r="C703" s="662"/>
      <c r="D703" s="662"/>
      <c r="E703" s="663"/>
      <c r="F703" s="290" t="s">
        <v>21</v>
      </c>
      <c r="G703" s="289" t="e">
        <f>MATERIALES!#REF!</f>
        <v>#REF!</v>
      </c>
      <c r="H703" s="291">
        <v>3</v>
      </c>
      <c r="I703" s="211" t="e">
        <f t="shared" si="53"/>
        <v>#REF!</v>
      </c>
      <c r="J703" s="206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  <c r="AA703" s="173"/>
      <c r="AB703" s="173"/>
      <c r="AC703" s="173"/>
      <c r="AD703" s="173"/>
      <c r="AE703" s="173"/>
      <c r="AF703" s="173"/>
      <c r="AG703" s="173"/>
      <c r="AH703" s="173"/>
      <c r="AI703" s="173"/>
      <c r="AJ703" s="173"/>
      <c r="AK703" s="173"/>
      <c r="AL703" s="173"/>
      <c r="AM703" s="173"/>
      <c r="AN703" s="173"/>
      <c r="AO703" s="173"/>
    </row>
    <row r="704" spans="1:41" ht="12" customHeight="1">
      <c r="A704" s="173"/>
      <c r="B704" s="684" t="s">
        <v>322</v>
      </c>
      <c r="C704" s="662"/>
      <c r="D704" s="662"/>
      <c r="E704" s="663"/>
      <c r="F704" s="290" t="s">
        <v>51</v>
      </c>
      <c r="G704" s="289" t="e">
        <f>MATERIALES!#REF!</f>
        <v>#REF!</v>
      </c>
      <c r="H704" s="291">
        <v>1.32</v>
      </c>
      <c r="I704" s="211" t="e">
        <f t="shared" si="53"/>
        <v>#REF!</v>
      </c>
      <c r="J704" s="206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  <c r="AA704" s="173"/>
      <c r="AB704" s="173"/>
      <c r="AC704" s="173"/>
      <c r="AD704" s="173"/>
      <c r="AE704" s="173"/>
      <c r="AF704" s="173"/>
      <c r="AG704" s="173"/>
      <c r="AH704" s="173"/>
      <c r="AI704" s="173"/>
      <c r="AJ704" s="173"/>
      <c r="AK704" s="173"/>
      <c r="AL704" s="173"/>
      <c r="AM704" s="173"/>
      <c r="AN704" s="173"/>
      <c r="AO704" s="173"/>
    </row>
    <row r="705" spans="1:41" ht="12" customHeight="1">
      <c r="A705" s="173"/>
      <c r="B705" s="684" t="s">
        <v>327</v>
      </c>
      <c r="C705" s="662"/>
      <c r="D705" s="662"/>
      <c r="E705" s="663"/>
      <c r="F705" s="290" t="s">
        <v>51</v>
      </c>
      <c r="G705" s="289" t="e">
        <f>MATERIALES!#REF!</f>
        <v>#REF!</v>
      </c>
      <c r="H705" s="291">
        <v>6.55</v>
      </c>
      <c r="I705" s="211" t="e">
        <f t="shared" si="53"/>
        <v>#REF!</v>
      </c>
      <c r="J705" s="206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  <c r="AA705" s="173"/>
      <c r="AB705" s="173"/>
      <c r="AC705" s="173"/>
      <c r="AD705" s="173"/>
      <c r="AE705" s="173"/>
      <c r="AF705" s="173"/>
      <c r="AG705" s="173"/>
      <c r="AH705" s="173"/>
      <c r="AI705" s="173"/>
      <c r="AJ705" s="173"/>
      <c r="AK705" s="173"/>
      <c r="AL705" s="173"/>
      <c r="AM705" s="173"/>
      <c r="AN705" s="173"/>
      <c r="AO705" s="173"/>
    </row>
    <row r="706" spans="1:41" ht="12" customHeight="1">
      <c r="A706" s="173"/>
      <c r="B706" s="684" t="s">
        <v>324</v>
      </c>
      <c r="C706" s="662"/>
      <c r="D706" s="662"/>
      <c r="E706" s="663"/>
      <c r="F706" s="290" t="s">
        <v>21</v>
      </c>
      <c r="G706" s="289" t="str">
        <f>MATERIALES!$C$6</f>
        <v>DESCRIPCIÓN</v>
      </c>
      <c r="H706" s="291">
        <v>0.80</v>
      </c>
      <c r="I706" s="211" t="e">
        <f t="shared" si="53"/>
        <v>#VALUE!</v>
      </c>
      <c r="J706" s="206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  <c r="AA706" s="173"/>
      <c r="AB706" s="173"/>
      <c r="AC706" s="173"/>
      <c r="AD706" s="173"/>
      <c r="AE706" s="173"/>
      <c r="AF706" s="173"/>
      <c r="AG706" s="173"/>
      <c r="AH706" s="173"/>
      <c r="AI706" s="173"/>
      <c r="AJ706" s="173"/>
      <c r="AK706" s="173"/>
      <c r="AL706" s="173"/>
      <c r="AM706" s="173"/>
      <c r="AN706" s="173"/>
      <c r="AO706" s="173"/>
    </row>
    <row r="707" spans="1:41" ht="12" customHeight="1">
      <c r="A707" s="173"/>
      <c r="B707" s="684" t="s">
        <v>304</v>
      </c>
      <c r="C707" s="662"/>
      <c r="D707" s="662"/>
      <c r="E707" s="663"/>
      <c r="F707" s="290" t="s">
        <v>35</v>
      </c>
      <c r="G707" s="305" t="e">
        <f>#REF!</f>
        <v>#REF!</v>
      </c>
      <c r="H707" s="291">
        <v>0.14000000000000001</v>
      </c>
      <c r="I707" s="211" t="e">
        <f t="shared" si="53"/>
        <v>#REF!</v>
      </c>
      <c r="J707" s="206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  <c r="AA707" s="173"/>
      <c r="AB707" s="173"/>
      <c r="AC707" s="173"/>
      <c r="AD707" s="173"/>
      <c r="AE707" s="173"/>
      <c r="AF707" s="173"/>
      <c r="AG707" s="173"/>
      <c r="AH707" s="173"/>
      <c r="AI707" s="173"/>
      <c r="AJ707" s="173"/>
      <c r="AK707" s="173"/>
      <c r="AL707" s="173"/>
      <c r="AM707" s="173"/>
      <c r="AN707" s="173"/>
      <c r="AO707" s="173"/>
    </row>
    <row r="708" spans="1:41" ht="12" customHeight="1">
      <c r="A708" s="173"/>
      <c r="B708" s="686"/>
      <c r="C708" s="662"/>
      <c r="D708" s="662"/>
      <c r="E708" s="663"/>
      <c r="F708" s="290"/>
      <c r="G708" s="289"/>
      <c r="H708" s="291"/>
      <c r="I708" s="292"/>
      <c r="J708" s="195" t="s">
        <v>267</v>
      </c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  <c r="AA708" s="173"/>
      <c r="AB708" s="173"/>
      <c r="AC708" s="173"/>
      <c r="AD708" s="173"/>
      <c r="AE708" s="173"/>
      <c r="AF708" s="173"/>
      <c r="AG708" s="173"/>
      <c r="AH708" s="173"/>
      <c r="AI708" s="173"/>
      <c r="AJ708" s="173"/>
      <c r="AK708" s="173"/>
      <c r="AL708" s="173"/>
      <c r="AM708" s="173"/>
      <c r="AN708" s="173"/>
      <c r="AO708" s="173"/>
    </row>
    <row r="709" spans="1:41" ht="12" customHeight="1">
      <c r="A709" s="173"/>
      <c r="B709" s="307"/>
      <c r="C709" s="308"/>
      <c r="D709" s="308"/>
      <c r="E709" s="309"/>
      <c r="F709" s="290"/>
      <c r="G709" s="289"/>
      <c r="H709" s="291"/>
      <c r="I709" s="292"/>
      <c r="J709" s="215" t="e">
        <f>SUM(I701:I708)</f>
        <v>#REF!</v>
      </c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  <c r="AA709" s="173"/>
      <c r="AB709" s="173"/>
      <c r="AC709" s="173"/>
      <c r="AD709" s="173"/>
      <c r="AE709" s="173"/>
      <c r="AF709" s="173"/>
      <c r="AG709" s="173"/>
      <c r="AH709" s="173"/>
      <c r="AI709" s="173"/>
      <c r="AJ709" s="173"/>
      <c r="AK709" s="173"/>
      <c r="AL709" s="173"/>
      <c r="AM709" s="173"/>
      <c r="AN709" s="173"/>
      <c r="AO709" s="173"/>
    </row>
    <row r="710" spans="1:41" ht="12" customHeight="1">
      <c r="A710" s="173"/>
      <c r="B710" s="687"/>
      <c r="C710" s="662"/>
      <c r="D710" s="662"/>
      <c r="E710" s="663"/>
      <c r="F710" s="310"/>
      <c r="G710" s="311"/>
      <c r="H710" s="297"/>
      <c r="I710" s="311"/>
      <c r="J710" s="20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  <c r="AA710" s="173"/>
      <c r="AB710" s="173"/>
      <c r="AC710" s="173"/>
      <c r="AD710" s="173"/>
      <c r="AE710" s="173"/>
      <c r="AF710" s="173"/>
      <c r="AG710" s="173"/>
      <c r="AH710" s="173"/>
      <c r="AI710" s="173"/>
      <c r="AJ710" s="173"/>
      <c r="AK710" s="173"/>
      <c r="AL710" s="173"/>
      <c r="AM710" s="173"/>
      <c r="AN710" s="173"/>
      <c r="AO710" s="173"/>
    </row>
    <row r="711" spans="1:41" ht="12" customHeight="1">
      <c r="A711" s="173"/>
      <c r="B711" s="689" t="s">
        <v>273</v>
      </c>
      <c r="C711" s="663"/>
      <c r="D711" s="287" t="s">
        <v>14</v>
      </c>
      <c r="E711" s="293" t="s">
        <v>274</v>
      </c>
      <c r="F711" s="294" t="s">
        <v>275</v>
      </c>
      <c r="G711" s="293" t="s">
        <v>276</v>
      </c>
      <c r="H711" s="294" t="s">
        <v>277</v>
      </c>
      <c r="I711" s="293" t="s">
        <v>278</v>
      </c>
      <c r="J711" s="694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  <c r="AA711" s="173"/>
      <c r="AB711" s="173"/>
      <c r="AC711" s="173"/>
      <c r="AD711" s="173"/>
      <c r="AE711" s="173"/>
      <c r="AF711" s="173"/>
      <c r="AG711" s="173"/>
      <c r="AH711" s="173"/>
      <c r="AI711" s="173"/>
      <c r="AJ711" s="173"/>
      <c r="AK711" s="173"/>
      <c r="AL711" s="173"/>
      <c r="AM711" s="173"/>
      <c r="AN711" s="173"/>
      <c r="AO711" s="173"/>
    </row>
    <row r="712" spans="1:41" ht="12" customHeight="1">
      <c r="A712" s="173"/>
      <c r="B712" s="669" t="s">
        <v>279</v>
      </c>
      <c r="C712" s="668"/>
      <c r="D712" s="196">
        <v>1</v>
      </c>
      <c r="E712" s="195">
        <f>90000*D712</f>
        <v>90000</v>
      </c>
      <c r="F712" s="196">
        <v>85</v>
      </c>
      <c r="G712" s="195">
        <f t="shared" si="54" ref="G712:G713">SUM(E712*(1+F712/100))</f>
        <v>166500</v>
      </c>
      <c r="H712" s="288">
        <v>6</v>
      </c>
      <c r="I712" s="211">
        <f t="shared" si="55" ref="I712:I713">SUM(G712/H712)</f>
        <v>27750</v>
      </c>
      <c r="J712" s="695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  <c r="AA712" s="173"/>
      <c r="AB712" s="173"/>
      <c r="AC712" s="173"/>
      <c r="AD712" s="173"/>
      <c r="AE712" s="173"/>
      <c r="AF712" s="173"/>
      <c r="AG712" s="173"/>
      <c r="AH712" s="173"/>
      <c r="AI712" s="173"/>
      <c r="AJ712" s="173"/>
      <c r="AK712" s="173"/>
      <c r="AL712" s="173"/>
      <c r="AM712" s="173"/>
      <c r="AN712" s="173"/>
      <c r="AO712" s="173"/>
    </row>
    <row r="713" spans="1:41" ht="12" customHeight="1">
      <c r="A713" s="173"/>
      <c r="B713" s="669" t="s">
        <v>280</v>
      </c>
      <c r="C713" s="668"/>
      <c r="D713" s="196">
        <v>2</v>
      </c>
      <c r="E713" s="195">
        <f>40000*D713</f>
        <v>80000</v>
      </c>
      <c r="F713" s="196">
        <f>F712</f>
        <v>85</v>
      </c>
      <c r="G713" s="195">
        <f t="shared" si="54"/>
        <v>148000</v>
      </c>
      <c r="H713" s="288">
        <v>6</v>
      </c>
      <c r="I713" s="211">
        <f t="shared" si="55"/>
        <v>24666.666666666668</v>
      </c>
      <c r="J713" s="195" t="s">
        <v>267</v>
      </c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  <c r="AA713" s="173"/>
      <c r="AB713" s="173"/>
      <c r="AC713" s="173"/>
      <c r="AD713" s="173"/>
      <c r="AE713" s="173"/>
      <c r="AF713" s="173"/>
      <c r="AG713" s="173"/>
      <c r="AH713" s="173"/>
      <c r="AI713" s="173"/>
      <c r="AJ713" s="173"/>
      <c r="AK713" s="173"/>
      <c r="AL713" s="173"/>
      <c r="AM713" s="173"/>
      <c r="AN713" s="173"/>
      <c r="AO713" s="173"/>
    </row>
    <row r="714" spans="1:41" ht="24" customHeight="1">
      <c r="A714" s="173"/>
      <c r="B714" s="684"/>
      <c r="C714" s="662"/>
      <c r="D714" s="663"/>
      <c r="E714" s="289"/>
      <c r="F714" s="288"/>
      <c r="G714" s="289"/>
      <c r="H714" s="288"/>
      <c r="I714" s="292"/>
      <c r="J714" s="203">
        <f>SUM(I712:I713)</f>
        <v>52416.666666666672</v>
      </c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  <c r="AA714" s="173"/>
      <c r="AB714" s="173"/>
      <c r="AC714" s="173"/>
      <c r="AD714" s="173"/>
      <c r="AE714" s="173"/>
      <c r="AF714" s="173"/>
      <c r="AG714" s="173"/>
      <c r="AH714" s="173"/>
      <c r="AI714" s="173"/>
      <c r="AJ714" s="173"/>
      <c r="AK714" s="173"/>
      <c r="AL714" s="173"/>
      <c r="AM714" s="173"/>
      <c r="AN714" s="173"/>
      <c r="AO714" s="173"/>
    </row>
    <row r="715" spans="1:41" ht="12" customHeight="1">
      <c r="A715" s="173"/>
      <c r="B715" s="687"/>
      <c r="C715" s="662"/>
      <c r="D715" s="663"/>
      <c r="E715" s="292"/>
      <c r="F715" s="288"/>
      <c r="G715" s="292"/>
      <c r="H715" s="288"/>
      <c r="I715" s="292"/>
      <c r="J715" s="219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  <c r="AA715" s="173"/>
      <c r="AB715" s="173"/>
      <c r="AC715" s="173"/>
      <c r="AD715" s="173"/>
      <c r="AE715" s="173"/>
      <c r="AF715" s="173"/>
      <c r="AG715" s="173"/>
      <c r="AH715" s="173"/>
      <c r="AI715" s="173"/>
      <c r="AJ715" s="173"/>
      <c r="AK715" s="173"/>
      <c r="AL715" s="173"/>
      <c r="AM715" s="173"/>
      <c r="AN715" s="173"/>
      <c r="AO715" s="173"/>
    </row>
    <row r="716" spans="1:41" ht="12" customHeight="1">
      <c r="A716" s="173"/>
      <c r="B716" s="689" t="s">
        <v>281</v>
      </c>
      <c r="C716" s="662"/>
      <c r="D716" s="663"/>
      <c r="E716" s="293" t="s">
        <v>13</v>
      </c>
      <c r="F716" s="294" t="s">
        <v>14</v>
      </c>
      <c r="G716" s="312" t="s">
        <v>282</v>
      </c>
      <c r="H716" s="294" t="s">
        <v>283</v>
      </c>
      <c r="I716" s="293" t="s">
        <v>264</v>
      </c>
      <c r="J716" s="289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  <c r="AA716" s="173"/>
      <c r="AB716" s="173"/>
      <c r="AC716" s="173"/>
      <c r="AD716" s="173"/>
      <c r="AE716" s="173"/>
      <c r="AF716" s="173"/>
      <c r="AG716" s="173"/>
      <c r="AH716" s="173"/>
      <c r="AI716" s="173"/>
      <c r="AJ716" s="173"/>
      <c r="AK716" s="173"/>
      <c r="AL716" s="173"/>
      <c r="AM716" s="173"/>
      <c r="AN716" s="173"/>
      <c r="AO716" s="173"/>
    </row>
    <row r="717" spans="1:41" ht="12" customHeight="1">
      <c r="A717" s="173"/>
      <c r="B717" s="684"/>
      <c r="C717" s="662"/>
      <c r="D717" s="663"/>
      <c r="E717" s="301"/>
      <c r="F717" s="297"/>
      <c r="G717" s="312"/>
      <c r="H717" s="297"/>
      <c r="I717" s="299"/>
      <c r="J717" s="289" t="s">
        <v>267</v>
      </c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  <c r="AA717" s="173"/>
      <c r="AB717" s="173"/>
      <c r="AC717" s="173"/>
      <c r="AD717" s="173"/>
      <c r="AE717" s="173"/>
      <c r="AF717" s="173"/>
      <c r="AG717" s="173"/>
      <c r="AH717" s="173"/>
      <c r="AI717" s="173"/>
      <c r="AJ717" s="173"/>
      <c r="AK717" s="173"/>
      <c r="AL717" s="173"/>
      <c r="AM717" s="173"/>
      <c r="AN717" s="173"/>
      <c r="AO717" s="173"/>
    </row>
    <row r="718" spans="1:41" ht="12" customHeight="1">
      <c r="A718" s="173"/>
      <c r="B718" s="687"/>
      <c r="C718" s="662"/>
      <c r="D718" s="663"/>
      <c r="E718" s="289"/>
      <c r="F718" s="300"/>
      <c r="G718" s="289"/>
      <c r="H718" s="288"/>
      <c r="I718" s="292"/>
      <c r="J718" s="203">
        <f>SUM(I717)</f>
        <v>0</v>
      </c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  <c r="AA718" s="173"/>
      <c r="AB718" s="173"/>
      <c r="AC718" s="173"/>
      <c r="AD718" s="173"/>
      <c r="AE718" s="173"/>
      <c r="AF718" s="173"/>
      <c r="AG718" s="173"/>
      <c r="AH718" s="173"/>
      <c r="AI718" s="173"/>
      <c r="AJ718" s="173"/>
      <c r="AK718" s="173"/>
      <c r="AL718" s="173"/>
      <c r="AM718" s="173"/>
      <c r="AN718" s="173"/>
      <c r="AO718" s="173"/>
    </row>
    <row r="719" spans="1:41" ht="12" customHeight="1">
      <c r="A719" s="173"/>
      <c r="B719" s="687"/>
      <c r="C719" s="662"/>
      <c r="D719" s="663"/>
      <c r="E719" s="289"/>
      <c r="F719" s="300"/>
      <c r="G719" s="289"/>
      <c r="H719" s="288"/>
      <c r="I719" s="292"/>
      <c r="J719" s="289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  <c r="AA719" s="173"/>
      <c r="AB719" s="173"/>
      <c r="AC719" s="173"/>
      <c r="AD719" s="173"/>
      <c r="AE719" s="173"/>
      <c r="AF719" s="173"/>
      <c r="AG719" s="173"/>
      <c r="AH719" s="173"/>
      <c r="AI719" s="173"/>
      <c r="AJ719" s="173"/>
      <c r="AK719" s="173"/>
      <c r="AL719" s="173"/>
      <c r="AM719" s="173"/>
      <c r="AN719" s="173"/>
      <c r="AO719" s="173"/>
    </row>
    <row r="720" spans="1:41" ht="12" customHeight="1">
      <c r="A720" s="173"/>
      <c r="B720" s="688" t="s">
        <v>137</v>
      </c>
      <c r="C720" s="662"/>
      <c r="D720" s="662"/>
      <c r="E720" s="662"/>
      <c r="F720" s="662"/>
      <c r="G720" s="662"/>
      <c r="H720" s="662"/>
      <c r="I720" s="663"/>
      <c r="J720" s="219" t="e">
        <f>SUM(J709+J698+J714+J718)</f>
        <v>#REF!</v>
      </c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  <c r="AA720" s="173"/>
      <c r="AB720" s="173"/>
      <c r="AC720" s="173"/>
      <c r="AD720" s="173"/>
      <c r="AE720" s="173"/>
      <c r="AF720" s="173"/>
      <c r="AG720" s="173"/>
      <c r="AH720" s="173"/>
      <c r="AI720" s="173"/>
      <c r="AJ720" s="173"/>
      <c r="AK720" s="173"/>
      <c r="AL720" s="173"/>
      <c r="AM720" s="173"/>
      <c r="AN720" s="173"/>
      <c r="AO720" s="173"/>
    </row>
    <row r="721" spans="1:41" ht="12" customHeight="1">
      <c r="A721" s="173"/>
      <c r="B721" s="688" t="s">
        <v>284</v>
      </c>
      <c r="C721" s="662"/>
      <c r="D721" s="662"/>
      <c r="E721" s="662"/>
      <c r="F721" s="662"/>
      <c r="G721" s="662"/>
      <c r="H721" s="662"/>
      <c r="I721" s="663"/>
      <c r="J721" s="203" t="e">
        <f>J720</f>
        <v>#REF!</v>
      </c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  <c r="AA721" s="173"/>
      <c r="AB721" s="173"/>
      <c r="AC721" s="173"/>
      <c r="AD721" s="173"/>
      <c r="AE721" s="173"/>
      <c r="AF721" s="173"/>
      <c r="AG721" s="173"/>
      <c r="AH721" s="173"/>
      <c r="AI721" s="173"/>
      <c r="AJ721" s="173"/>
      <c r="AK721" s="173"/>
      <c r="AL721" s="173"/>
      <c r="AM721" s="173"/>
      <c r="AN721" s="173"/>
      <c r="AO721" s="173"/>
    </row>
    <row r="722" spans="1:41" ht="12" customHeight="1">
      <c r="A722" s="173"/>
      <c r="B722" s="227"/>
      <c r="C722" s="227"/>
      <c r="D722" s="227"/>
      <c r="E722" s="313"/>
      <c r="F722" s="227"/>
      <c r="G722" s="313"/>
      <c r="H722" s="227"/>
      <c r="I722" s="313"/>
      <c r="J722" s="282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  <c r="AA722" s="173"/>
      <c r="AB722" s="173"/>
      <c r="AC722" s="173"/>
      <c r="AD722" s="173"/>
      <c r="AE722" s="173"/>
      <c r="AF722" s="173"/>
      <c r="AG722" s="173"/>
      <c r="AH722" s="173"/>
      <c r="AI722" s="173"/>
      <c r="AJ722" s="173"/>
      <c r="AK722" s="173"/>
      <c r="AL722" s="173"/>
      <c r="AM722" s="173"/>
      <c r="AN722" s="173"/>
      <c r="AO722" s="173"/>
    </row>
    <row r="723" spans="1:41" ht="12" customHeight="1">
      <c r="A723" s="173"/>
      <c r="B723" s="227"/>
      <c r="C723" s="227"/>
      <c r="D723" s="227"/>
      <c r="E723" s="313"/>
      <c r="F723" s="227"/>
      <c r="G723" s="313"/>
      <c r="H723" s="227"/>
      <c r="I723" s="313"/>
      <c r="J723" s="282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  <c r="AA723" s="173"/>
      <c r="AB723" s="173"/>
      <c r="AC723" s="173"/>
      <c r="AD723" s="173"/>
      <c r="AE723" s="173"/>
      <c r="AF723" s="173"/>
      <c r="AG723" s="173"/>
      <c r="AH723" s="173"/>
      <c r="AI723" s="173"/>
      <c r="AJ723" s="173"/>
      <c r="AK723" s="173"/>
      <c r="AL723" s="173"/>
      <c r="AM723" s="173"/>
      <c r="AN723" s="173"/>
      <c r="AO723" s="173"/>
    </row>
    <row r="724" spans="1:41" ht="12" customHeight="1">
      <c r="A724" s="173"/>
      <c r="B724" s="173"/>
      <c r="C724" s="174"/>
      <c r="D724" s="173"/>
      <c r="E724" s="175"/>
      <c r="F724" s="173"/>
      <c r="G724" s="175"/>
      <c r="H724" s="174"/>
      <c r="I724" s="175"/>
      <c r="J724" s="175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  <c r="AA724" s="173"/>
      <c r="AB724" s="173"/>
      <c r="AC724" s="173"/>
      <c r="AD724" s="173"/>
      <c r="AE724" s="173"/>
      <c r="AF724" s="173"/>
      <c r="AG724" s="173"/>
      <c r="AH724" s="173"/>
      <c r="AI724" s="173"/>
      <c r="AJ724" s="173"/>
      <c r="AK724" s="173"/>
      <c r="AL724" s="173"/>
      <c r="AM724" s="173"/>
      <c r="AN724" s="173"/>
      <c r="AO724" s="173"/>
    </row>
    <row r="725" spans="1:41" ht="12" customHeight="1">
      <c r="A725" s="173"/>
      <c r="B725" s="696"/>
      <c r="C725" s="665"/>
      <c r="D725" s="682"/>
      <c r="E725" s="178"/>
      <c r="F725" s="177"/>
      <c r="G725" s="178"/>
      <c r="H725" s="179"/>
      <c r="I725" s="178"/>
      <c r="J725" s="180"/>
      <c r="K725" s="314"/>
      <c r="L725" s="314"/>
      <c r="M725" s="314"/>
      <c r="N725" s="314"/>
      <c r="O725" s="314"/>
      <c r="P725" s="314"/>
      <c r="Q725" s="314"/>
      <c r="R725" s="314"/>
      <c r="S725" s="314"/>
      <c r="T725" s="314"/>
      <c r="U725" s="314"/>
      <c r="V725" s="314"/>
      <c r="W725" s="314"/>
      <c r="X725" s="314"/>
      <c r="Y725" s="314"/>
      <c r="Z725" s="314"/>
      <c r="AA725" s="314"/>
      <c r="AB725" s="314"/>
      <c r="AC725" s="314"/>
      <c r="AD725" s="314"/>
      <c r="AE725" s="314"/>
      <c r="AF725" s="314"/>
      <c r="AG725" s="314"/>
      <c r="AH725" s="314"/>
      <c r="AI725" s="314"/>
      <c r="AJ725" s="314"/>
      <c r="AK725" s="314"/>
      <c r="AL725" s="314"/>
      <c r="AM725" s="314"/>
      <c r="AN725" s="314"/>
      <c r="AO725" s="314"/>
    </row>
    <row r="726" spans="1:41" ht="14.25" customHeight="1">
      <c r="A726" s="173"/>
      <c r="B726" s="697" t="s">
        <v>257</v>
      </c>
      <c r="C726" s="676"/>
      <c r="D726" s="690" t="e">
        <f>+$D$8</f>
        <v>#REF!</v>
      </c>
      <c r="E726" s="672"/>
      <c r="F726" s="672"/>
      <c r="G726" s="672"/>
      <c r="H726" s="672"/>
      <c r="I726" s="672"/>
      <c r="J726" s="673"/>
      <c r="K726" s="314"/>
      <c r="L726" s="314"/>
      <c r="M726" s="314"/>
      <c r="N726" s="314"/>
      <c r="O726" s="314"/>
      <c r="P726" s="314"/>
      <c r="Q726" s="314"/>
      <c r="R726" s="314"/>
      <c r="S726" s="314"/>
      <c r="T726" s="314"/>
      <c r="U726" s="314"/>
      <c r="V726" s="314"/>
      <c r="W726" s="314"/>
      <c r="X726" s="314"/>
      <c r="Y726" s="314"/>
      <c r="Z726" s="314"/>
      <c r="AA726" s="314"/>
      <c r="AB726" s="314"/>
      <c r="AC726" s="314"/>
      <c r="AD726" s="314"/>
      <c r="AE726" s="314"/>
      <c r="AF726" s="314"/>
      <c r="AG726" s="314"/>
      <c r="AH726" s="314"/>
      <c r="AI726" s="314"/>
      <c r="AJ726" s="314"/>
      <c r="AK726" s="314"/>
      <c r="AL726" s="314"/>
      <c r="AM726" s="314"/>
      <c r="AN726" s="314"/>
      <c r="AO726" s="314"/>
    </row>
    <row r="727" spans="1:41" ht="25.5" customHeight="1">
      <c r="A727" s="173"/>
      <c r="B727" s="181"/>
      <c r="C727" s="182"/>
      <c r="D727" s="674"/>
      <c r="E727" s="637"/>
      <c r="F727" s="637"/>
      <c r="G727" s="637"/>
      <c r="H727" s="637"/>
      <c r="I727" s="637"/>
      <c r="J727" s="638"/>
      <c r="K727" s="314"/>
      <c r="L727" s="314"/>
      <c r="M727" s="314"/>
      <c r="N727" s="314"/>
      <c r="O727" s="314"/>
      <c r="P727" s="314"/>
      <c r="Q727" s="314"/>
      <c r="R727" s="314"/>
      <c r="S727" s="314"/>
      <c r="T727" s="314"/>
      <c r="U727" s="314"/>
      <c r="V727" s="314"/>
      <c r="W727" s="314"/>
      <c r="X727" s="314"/>
      <c r="Y727" s="314"/>
      <c r="Z727" s="314"/>
      <c r="AA727" s="314"/>
      <c r="AB727" s="314"/>
      <c r="AC727" s="314"/>
      <c r="AD727" s="314"/>
      <c r="AE727" s="314"/>
      <c r="AF727" s="314"/>
      <c r="AG727" s="314"/>
      <c r="AH727" s="314"/>
      <c r="AI727" s="314"/>
      <c r="AJ727" s="314"/>
      <c r="AK727" s="314"/>
      <c r="AL727" s="314"/>
      <c r="AM727" s="314"/>
      <c r="AN727" s="314"/>
      <c r="AO727" s="314"/>
    </row>
    <row r="728" spans="1:41" ht="12" customHeight="1">
      <c r="A728" s="173"/>
      <c r="B728" s="181"/>
      <c r="C728" s="182"/>
      <c r="D728" s="183"/>
      <c r="E728" s="184"/>
      <c r="F728" s="183"/>
      <c r="G728" s="184"/>
      <c r="H728" s="183"/>
      <c r="I728" s="184"/>
      <c r="J728" s="185"/>
      <c r="K728" s="314"/>
      <c r="L728" s="314"/>
      <c r="M728" s="314"/>
      <c r="N728" s="314"/>
      <c r="O728" s="314"/>
      <c r="P728" s="314"/>
      <c r="Q728" s="314"/>
      <c r="R728" s="314"/>
      <c r="S728" s="314"/>
      <c r="T728" s="314"/>
      <c r="U728" s="314"/>
      <c r="V728" s="314"/>
      <c r="W728" s="314"/>
      <c r="X728" s="314"/>
      <c r="Y728" s="314"/>
      <c r="Z728" s="314"/>
      <c r="AA728" s="314"/>
      <c r="AB728" s="314"/>
      <c r="AC728" s="314"/>
      <c r="AD728" s="314"/>
      <c r="AE728" s="314"/>
      <c r="AF728" s="314"/>
      <c r="AG728" s="314"/>
      <c r="AH728" s="314"/>
      <c r="AI728" s="314"/>
      <c r="AJ728" s="314"/>
      <c r="AK728" s="314"/>
      <c r="AL728" s="314"/>
      <c r="AM728" s="314"/>
      <c r="AN728" s="314"/>
      <c r="AO728" s="314"/>
    </row>
    <row r="729" spans="1:41" ht="20.25" customHeight="1">
      <c r="A729" s="173"/>
      <c r="B729" s="186" t="s">
        <v>258</v>
      </c>
      <c r="C729" s="187" t="e">
        <f>+'BLOQUE PRINCIPAL'!#REF!</f>
        <v>#REF!</v>
      </c>
      <c r="D729" s="675" t="e">
        <f>+'BLOQUE PRINCIPAL'!#REF!</f>
        <v>#REF!</v>
      </c>
      <c r="E729" s="640"/>
      <c r="F729" s="640"/>
      <c r="G729" s="640"/>
      <c r="H729" s="676"/>
      <c r="I729" s="677" t="s">
        <v>259</v>
      </c>
      <c r="J729" s="641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  <c r="U729" s="314"/>
      <c r="V729" s="314"/>
      <c r="W729" s="314"/>
      <c r="X729" s="314"/>
      <c r="Y729" s="314"/>
      <c r="Z729" s="314"/>
      <c r="AA729" s="314"/>
      <c r="AB729" s="314"/>
      <c r="AC729" s="314"/>
      <c r="AD729" s="314"/>
      <c r="AE729" s="314"/>
      <c r="AF729" s="314"/>
      <c r="AG729" s="314"/>
      <c r="AH729" s="314"/>
      <c r="AI729" s="314"/>
      <c r="AJ729" s="314"/>
      <c r="AK729" s="314"/>
      <c r="AL729" s="314"/>
      <c r="AM729" s="314"/>
      <c r="AN729" s="314"/>
      <c r="AO729" s="314"/>
    </row>
    <row r="730" spans="1:41" ht="24" customHeight="1">
      <c r="A730" s="173"/>
      <c r="B730" s="188" t="s">
        <v>260</v>
      </c>
      <c r="C730" s="189" t="e">
        <f>+'BLOQUE PRINCIPAL'!#REF!</f>
        <v>#REF!</v>
      </c>
      <c r="D730" s="678" t="e">
        <f>+'BLOQUE PRINCIPAL'!#REF!</f>
        <v>#REF!</v>
      </c>
      <c r="E730" s="679"/>
      <c r="F730" s="679"/>
      <c r="G730" s="679"/>
      <c r="H730" s="680"/>
      <c r="I730" s="190" t="s">
        <v>196</v>
      </c>
      <c r="J730" s="191" t="e">
        <f>+'BLOQUE PRINCIPAL'!#REF!</f>
        <v>#REF!</v>
      </c>
      <c r="K730" s="314"/>
      <c r="L730" s="314"/>
      <c r="M730" s="314"/>
      <c r="N730" s="314"/>
      <c r="O730" s="314"/>
      <c r="P730" s="314"/>
      <c r="Q730" s="314"/>
      <c r="R730" s="314"/>
      <c r="S730" s="314"/>
      <c r="T730" s="314"/>
      <c r="U730" s="314"/>
      <c r="V730" s="314"/>
      <c r="W730" s="314"/>
      <c r="X730" s="314"/>
      <c r="Y730" s="314"/>
      <c r="Z730" s="314"/>
      <c r="AA730" s="314"/>
      <c r="AB730" s="314"/>
      <c r="AC730" s="314"/>
      <c r="AD730" s="314"/>
      <c r="AE730" s="314"/>
      <c r="AF730" s="314"/>
      <c r="AG730" s="314"/>
      <c r="AH730" s="314"/>
      <c r="AI730" s="314"/>
      <c r="AJ730" s="314"/>
      <c r="AK730" s="314"/>
      <c r="AL730" s="314"/>
      <c r="AM730" s="314"/>
      <c r="AN730" s="314"/>
      <c r="AO730" s="314"/>
    </row>
    <row r="731" spans="1:41" ht="12" customHeight="1">
      <c r="A731" s="173"/>
      <c r="B731" s="689" t="s">
        <v>261</v>
      </c>
      <c r="C731" s="662"/>
      <c r="D731" s="662"/>
      <c r="E731" s="663"/>
      <c r="F731" s="287" t="s">
        <v>13</v>
      </c>
      <c r="G731" s="275" t="s">
        <v>262</v>
      </c>
      <c r="H731" s="287" t="s">
        <v>263</v>
      </c>
      <c r="I731" s="275" t="s">
        <v>264</v>
      </c>
      <c r="J731" s="195"/>
      <c r="K731" s="314"/>
      <c r="L731" s="314"/>
      <c r="M731" s="314"/>
      <c r="N731" s="314"/>
      <c r="O731" s="314"/>
      <c r="P731" s="314"/>
      <c r="Q731" s="314"/>
      <c r="R731" s="314"/>
      <c r="S731" s="314"/>
      <c r="T731" s="314"/>
      <c r="U731" s="314"/>
      <c r="V731" s="314"/>
      <c r="W731" s="314"/>
      <c r="X731" s="314"/>
      <c r="Y731" s="314"/>
      <c r="Z731" s="314"/>
      <c r="AA731" s="314"/>
      <c r="AB731" s="314"/>
      <c r="AC731" s="314"/>
      <c r="AD731" s="314"/>
      <c r="AE731" s="314"/>
      <c r="AF731" s="314"/>
      <c r="AG731" s="314"/>
      <c r="AH731" s="314"/>
      <c r="AI731" s="314"/>
      <c r="AJ731" s="314"/>
      <c r="AK731" s="314"/>
      <c r="AL731" s="314"/>
      <c r="AM731" s="314"/>
      <c r="AN731" s="314"/>
      <c r="AO731" s="314"/>
    </row>
    <row r="732" spans="1:41" ht="14.25" customHeight="1">
      <c r="A732" s="173"/>
      <c r="B732" s="684" t="s">
        <v>265</v>
      </c>
      <c r="C732" s="662"/>
      <c r="D732" s="662"/>
      <c r="E732" s="663"/>
      <c r="F732" s="288" t="s">
        <v>266</v>
      </c>
      <c r="G732" s="289">
        <f>+J752*0.05</f>
        <v>1002.0833333333335</v>
      </c>
      <c r="H732" s="288">
        <v>1</v>
      </c>
      <c r="I732" s="211">
        <f>SUM(G732/H732)</f>
        <v>1002.0833333333335</v>
      </c>
      <c r="J732" s="197"/>
      <c r="K732" s="314"/>
      <c r="L732" s="314"/>
      <c r="M732" s="314"/>
      <c r="N732" s="314"/>
      <c r="O732" s="314"/>
      <c r="P732" s="314"/>
      <c r="Q732" s="314"/>
      <c r="R732" s="314"/>
      <c r="S732" s="314"/>
      <c r="T732" s="314"/>
      <c r="U732" s="314"/>
      <c r="V732" s="314"/>
      <c r="W732" s="314"/>
      <c r="X732" s="314"/>
      <c r="Y732" s="314"/>
      <c r="Z732" s="314"/>
      <c r="AA732" s="314"/>
      <c r="AB732" s="314"/>
      <c r="AC732" s="314"/>
      <c r="AD732" s="314"/>
      <c r="AE732" s="314"/>
      <c r="AF732" s="314"/>
      <c r="AG732" s="314"/>
      <c r="AH732" s="314"/>
      <c r="AI732" s="314"/>
      <c r="AJ732" s="314"/>
      <c r="AK732" s="314"/>
      <c r="AL732" s="314"/>
      <c r="AM732" s="314"/>
      <c r="AN732" s="314"/>
      <c r="AO732" s="314"/>
    </row>
    <row r="733" spans="1:41" ht="12" customHeight="1">
      <c r="A733" s="173"/>
      <c r="B733" s="684"/>
      <c r="C733" s="662"/>
      <c r="D733" s="662"/>
      <c r="E733" s="663"/>
      <c r="F733" s="290"/>
      <c r="G733" s="289"/>
      <c r="H733" s="288"/>
      <c r="I733" s="211">
        <f>G733*H733</f>
        <v>0</v>
      </c>
      <c r="J733" s="199"/>
      <c r="K733" s="314"/>
      <c r="L733" s="314"/>
      <c r="M733" s="314"/>
      <c r="N733" s="314"/>
      <c r="O733" s="314"/>
      <c r="P733" s="314"/>
      <c r="Q733" s="314"/>
      <c r="R733" s="314"/>
      <c r="S733" s="314"/>
      <c r="T733" s="314"/>
      <c r="U733" s="314"/>
      <c r="V733" s="314"/>
      <c r="W733" s="314"/>
      <c r="X733" s="314"/>
      <c r="Y733" s="314"/>
      <c r="Z733" s="314"/>
      <c r="AA733" s="314"/>
      <c r="AB733" s="314"/>
      <c r="AC733" s="314"/>
      <c r="AD733" s="314"/>
      <c r="AE733" s="314"/>
      <c r="AF733" s="314"/>
      <c r="AG733" s="314"/>
      <c r="AH733" s="314"/>
      <c r="AI733" s="314"/>
      <c r="AJ733" s="314"/>
      <c r="AK733" s="314"/>
      <c r="AL733" s="314"/>
      <c r="AM733" s="314"/>
      <c r="AN733" s="314"/>
      <c r="AO733" s="314"/>
    </row>
    <row r="734" spans="1:41" ht="12" customHeight="1">
      <c r="A734" s="173"/>
      <c r="B734" s="684"/>
      <c r="C734" s="662"/>
      <c r="D734" s="662"/>
      <c r="E734" s="663"/>
      <c r="F734" s="290"/>
      <c r="G734" s="289"/>
      <c r="H734" s="288"/>
      <c r="I734" s="289"/>
      <c r="J734" s="195" t="s">
        <v>267</v>
      </c>
      <c r="K734" s="314"/>
      <c r="L734" s="314"/>
      <c r="M734" s="314"/>
      <c r="N734" s="314"/>
      <c r="O734" s="314"/>
      <c r="P734" s="314"/>
      <c r="Q734" s="314"/>
      <c r="R734" s="314"/>
      <c r="S734" s="314"/>
      <c r="T734" s="314"/>
      <c r="U734" s="314"/>
      <c r="V734" s="314"/>
      <c r="W734" s="314"/>
      <c r="X734" s="314"/>
      <c r="Y734" s="314"/>
      <c r="Z734" s="314"/>
      <c r="AA734" s="314"/>
      <c r="AB734" s="314"/>
      <c r="AC734" s="314"/>
      <c r="AD734" s="314"/>
      <c r="AE734" s="314"/>
      <c r="AF734" s="314"/>
      <c r="AG734" s="314"/>
      <c r="AH734" s="314"/>
      <c r="AI734" s="314"/>
      <c r="AJ734" s="314"/>
      <c r="AK734" s="314"/>
      <c r="AL734" s="314"/>
      <c r="AM734" s="314"/>
      <c r="AN734" s="314"/>
      <c r="AO734" s="314"/>
    </row>
    <row r="735" spans="1:41" ht="12" customHeight="1">
      <c r="A735" s="173"/>
      <c r="B735" s="684"/>
      <c r="C735" s="662"/>
      <c r="D735" s="662"/>
      <c r="E735" s="663"/>
      <c r="F735" s="290"/>
      <c r="G735" s="289"/>
      <c r="H735" s="288"/>
      <c r="I735" s="289"/>
      <c r="J735" s="203">
        <f>SUM(I732:I733)</f>
        <v>1002.0833333333335</v>
      </c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  <c r="U735" s="314"/>
      <c r="V735" s="314"/>
      <c r="W735" s="314"/>
      <c r="X735" s="314"/>
      <c r="Y735" s="314"/>
      <c r="Z735" s="314"/>
      <c r="AA735" s="314"/>
      <c r="AB735" s="314"/>
      <c r="AC735" s="314"/>
      <c r="AD735" s="314"/>
      <c r="AE735" s="314"/>
      <c r="AF735" s="314"/>
      <c r="AG735" s="314"/>
      <c r="AH735" s="314"/>
      <c r="AI735" s="314"/>
      <c r="AJ735" s="314"/>
      <c r="AK735" s="314"/>
      <c r="AL735" s="314"/>
      <c r="AM735" s="314"/>
      <c r="AN735" s="314"/>
      <c r="AO735" s="314"/>
    </row>
    <row r="736" spans="1:41" ht="12" customHeight="1">
      <c r="A736" s="173"/>
      <c r="B736" s="173"/>
      <c r="C736" s="173"/>
      <c r="D736" s="173"/>
      <c r="E736" s="175"/>
      <c r="F736" s="288"/>
      <c r="G736" s="289"/>
      <c r="H736" s="288"/>
      <c r="I736" s="289"/>
      <c r="J736" s="195"/>
      <c r="K736" s="314"/>
      <c r="L736" s="314"/>
      <c r="M736" s="314"/>
      <c r="N736" s="314"/>
      <c r="O736" s="314"/>
      <c r="P736" s="314"/>
      <c r="Q736" s="314"/>
      <c r="R736" s="314"/>
      <c r="S736" s="314"/>
      <c r="T736" s="314"/>
      <c r="U736" s="314"/>
      <c r="V736" s="314"/>
      <c r="W736" s="314"/>
      <c r="X736" s="314"/>
      <c r="Y736" s="314"/>
      <c r="Z736" s="314"/>
      <c r="AA736" s="314"/>
      <c r="AB736" s="314"/>
      <c r="AC736" s="314"/>
      <c r="AD736" s="314"/>
      <c r="AE736" s="314"/>
      <c r="AF736" s="314"/>
      <c r="AG736" s="314"/>
      <c r="AH736" s="314"/>
      <c r="AI736" s="314"/>
      <c r="AJ736" s="314"/>
      <c r="AK736" s="314"/>
      <c r="AL736" s="314"/>
      <c r="AM736" s="314"/>
      <c r="AN736" s="314"/>
      <c r="AO736" s="314"/>
    </row>
    <row r="737" spans="1:41" ht="14.25" customHeight="1">
      <c r="A737" s="173"/>
      <c r="B737" s="689" t="s">
        <v>268</v>
      </c>
      <c r="C737" s="662"/>
      <c r="D737" s="662"/>
      <c r="E737" s="663"/>
      <c r="F737" s="287" t="s">
        <v>13</v>
      </c>
      <c r="G737" s="275" t="s">
        <v>269</v>
      </c>
      <c r="H737" s="287" t="s">
        <v>209</v>
      </c>
      <c r="I737" s="275" t="s">
        <v>264</v>
      </c>
      <c r="J737" s="197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  <c r="U737" s="314"/>
      <c r="V737" s="314"/>
      <c r="W737" s="314"/>
      <c r="X737" s="314"/>
      <c r="Y737" s="314"/>
      <c r="Z737" s="314"/>
      <c r="AA737" s="314"/>
      <c r="AB737" s="314"/>
      <c r="AC737" s="314"/>
      <c r="AD737" s="314"/>
      <c r="AE737" s="314"/>
      <c r="AF737" s="314"/>
      <c r="AG737" s="314"/>
      <c r="AH737" s="314"/>
      <c r="AI737" s="314"/>
      <c r="AJ737" s="314"/>
      <c r="AK737" s="314"/>
      <c r="AL737" s="314"/>
      <c r="AM737" s="314"/>
      <c r="AN737" s="314"/>
      <c r="AO737" s="314"/>
    </row>
    <row r="738" spans="1:41" ht="14.25" customHeight="1">
      <c r="A738" s="173"/>
      <c r="B738" s="684" t="s">
        <v>328</v>
      </c>
      <c r="C738" s="662"/>
      <c r="D738" s="662"/>
      <c r="E738" s="663"/>
      <c r="F738" s="290" t="s">
        <v>21</v>
      </c>
      <c r="G738" s="289" t="e">
        <f>MATERIALES!#REF!</f>
        <v>#REF!</v>
      </c>
      <c r="H738" s="291">
        <v>1</v>
      </c>
      <c r="I738" s="211" t="e">
        <f t="shared" si="56" ref="I738:I746">G738*H738</f>
        <v>#REF!</v>
      </c>
      <c r="J738" s="206"/>
      <c r="K738" s="314"/>
      <c r="L738" s="314"/>
      <c r="M738" s="314"/>
      <c r="N738" s="314"/>
      <c r="O738" s="314"/>
      <c r="P738" s="314"/>
      <c r="Q738" s="314"/>
      <c r="R738" s="314"/>
      <c r="S738" s="314"/>
      <c r="T738" s="314"/>
      <c r="U738" s="314"/>
      <c r="V738" s="314"/>
      <c r="W738" s="314"/>
      <c r="X738" s="314"/>
      <c r="Y738" s="314"/>
      <c r="Z738" s="314"/>
      <c r="AA738" s="314"/>
      <c r="AB738" s="314"/>
      <c r="AC738" s="314"/>
      <c r="AD738" s="314"/>
      <c r="AE738" s="314"/>
      <c r="AF738" s="314"/>
      <c r="AG738" s="314"/>
      <c r="AH738" s="314"/>
      <c r="AI738" s="314"/>
      <c r="AJ738" s="314"/>
      <c r="AK738" s="314"/>
      <c r="AL738" s="314"/>
      <c r="AM738" s="314"/>
      <c r="AN738" s="314"/>
      <c r="AO738" s="314"/>
    </row>
    <row r="739" spans="1:41" ht="14.25" customHeight="1">
      <c r="A739" s="173"/>
      <c r="B739" s="669" t="s">
        <v>310</v>
      </c>
      <c r="C739" s="662"/>
      <c r="D739" s="662"/>
      <c r="E739" s="663"/>
      <c r="F739" s="198" t="s">
        <v>21</v>
      </c>
      <c r="G739" s="277" t="e">
        <f>MATERIALES!#REF!</f>
        <v>#REF!</v>
      </c>
      <c r="H739" s="291">
        <v>0.04</v>
      </c>
      <c r="I739" s="211" t="e">
        <f t="shared" si="56"/>
        <v>#REF!</v>
      </c>
      <c r="J739" s="206"/>
      <c r="K739" s="314"/>
      <c r="L739" s="314"/>
      <c r="M739" s="314"/>
      <c r="N739" s="314"/>
      <c r="O739" s="314"/>
      <c r="P739" s="314"/>
      <c r="Q739" s="314"/>
      <c r="R739" s="314"/>
      <c r="S739" s="314"/>
      <c r="T739" s="314"/>
      <c r="U739" s="314"/>
      <c r="V739" s="314"/>
      <c r="W739" s="314"/>
      <c r="X739" s="314"/>
      <c r="Y739" s="314"/>
      <c r="Z739" s="314"/>
      <c r="AA739" s="314"/>
      <c r="AB739" s="314"/>
      <c r="AC739" s="314"/>
      <c r="AD739" s="314"/>
      <c r="AE739" s="314"/>
      <c r="AF739" s="314"/>
      <c r="AG739" s="314"/>
      <c r="AH739" s="314"/>
      <c r="AI739" s="314"/>
      <c r="AJ739" s="314"/>
      <c r="AK739" s="314"/>
      <c r="AL739" s="314"/>
      <c r="AM739" s="314"/>
      <c r="AN739" s="314"/>
      <c r="AO739" s="314"/>
    </row>
    <row r="740" spans="1:41" ht="14.25" customHeight="1">
      <c r="A740" s="173"/>
      <c r="B740" s="669" t="s">
        <v>311</v>
      </c>
      <c r="C740" s="662"/>
      <c r="D740" s="662"/>
      <c r="E740" s="663"/>
      <c r="F740" s="198" t="s">
        <v>21</v>
      </c>
      <c r="G740" s="277" t="e">
        <f>MATERIALES!#REF!</f>
        <v>#REF!</v>
      </c>
      <c r="H740" s="291">
        <v>0.08</v>
      </c>
      <c r="I740" s="211" t="e">
        <f t="shared" si="56"/>
        <v>#REF!</v>
      </c>
      <c r="J740" s="206"/>
      <c r="K740" s="314"/>
      <c r="L740" s="314"/>
      <c r="M740" s="314"/>
      <c r="N740" s="314"/>
      <c r="O740" s="314"/>
      <c r="P740" s="314"/>
      <c r="Q740" s="314"/>
      <c r="R740" s="314"/>
      <c r="S740" s="314"/>
      <c r="T740" s="314"/>
      <c r="U740" s="314"/>
      <c r="V740" s="314"/>
      <c r="W740" s="314"/>
      <c r="X740" s="314"/>
      <c r="Y740" s="314"/>
      <c r="Z740" s="314"/>
      <c r="AA740" s="314"/>
      <c r="AB740" s="314"/>
      <c r="AC740" s="314"/>
      <c r="AD740" s="314"/>
      <c r="AE740" s="314"/>
      <c r="AF740" s="314"/>
      <c r="AG740" s="314"/>
      <c r="AH740" s="314"/>
      <c r="AI740" s="314"/>
      <c r="AJ740" s="314"/>
      <c r="AK740" s="314"/>
      <c r="AL740" s="314"/>
      <c r="AM740" s="314"/>
      <c r="AN740" s="314"/>
      <c r="AO740" s="314"/>
    </row>
    <row r="741" spans="1:41" ht="14.25" customHeight="1">
      <c r="A741" s="173"/>
      <c r="B741" s="684" t="s">
        <v>329</v>
      </c>
      <c r="C741" s="662"/>
      <c r="D741" s="662"/>
      <c r="E741" s="663"/>
      <c r="F741" s="290" t="s">
        <v>21</v>
      </c>
      <c r="G741" s="289" t="str">
        <f>MATERIALES!$C$5</f>
        <v>ACEROS - ALAMBRES - HIERROS - CUBIERTAS - ESPECIALES</v>
      </c>
      <c r="H741" s="291">
        <v>2</v>
      </c>
      <c r="I741" s="211" t="e">
        <f t="shared" si="56"/>
        <v>#VALUE!</v>
      </c>
      <c r="J741" s="206"/>
      <c r="K741" s="314"/>
      <c r="L741" s="314"/>
      <c r="M741" s="314"/>
      <c r="N741" s="314"/>
      <c r="O741" s="314"/>
      <c r="P741" s="314"/>
      <c r="Q741" s="314"/>
      <c r="R741" s="314"/>
      <c r="S741" s="314"/>
      <c r="T741" s="314"/>
      <c r="U741" s="314"/>
      <c r="V741" s="314"/>
      <c r="W741" s="314"/>
      <c r="X741" s="314"/>
      <c r="Y741" s="314"/>
      <c r="Z741" s="314"/>
      <c r="AA741" s="314"/>
      <c r="AB741" s="314"/>
      <c r="AC741" s="314"/>
      <c r="AD741" s="314"/>
      <c r="AE741" s="314"/>
      <c r="AF741" s="314"/>
      <c r="AG741" s="314"/>
      <c r="AH741" s="314"/>
      <c r="AI741" s="314"/>
      <c r="AJ741" s="314"/>
      <c r="AK741" s="314"/>
      <c r="AL741" s="314"/>
      <c r="AM741" s="314"/>
      <c r="AN741" s="314"/>
      <c r="AO741" s="314"/>
    </row>
    <row r="742" spans="1:41" ht="14.25" customHeight="1">
      <c r="A742" s="173"/>
      <c r="B742" s="684"/>
      <c r="C742" s="662"/>
      <c r="D742" s="662"/>
      <c r="E742" s="663"/>
      <c r="F742" s="290"/>
      <c r="G742" s="289"/>
      <c r="H742" s="288"/>
      <c r="I742" s="211">
        <f t="shared" si="56"/>
        <v>0</v>
      </c>
      <c r="J742" s="206"/>
      <c r="K742" s="314"/>
      <c r="L742" s="314"/>
      <c r="M742" s="314"/>
      <c r="N742" s="314"/>
      <c r="O742" s="314"/>
      <c r="P742" s="314"/>
      <c r="Q742" s="314"/>
      <c r="R742" s="314"/>
      <c r="S742" s="314"/>
      <c r="T742" s="314"/>
      <c r="U742" s="314"/>
      <c r="V742" s="314"/>
      <c r="W742" s="314"/>
      <c r="X742" s="314"/>
      <c r="Y742" s="314"/>
      <c r="Z742" s="314"/>
      <c r="AA742" s="314"/>
      <c r="AB742" s="314"/>
      <c r="AC742" s="314"/>
      <c r="AD742" s="314"/>
      <c r="AE742" s="314"/>
      <c r="AF742" s="314"/>
      <c r="AG742" s="314"/>
      <c r="AH742" s="314"/>
      <c r="AI742" s="314"/>
      <c r="AJ742" s="314"/>
      <c r="AK742" s="314"/>
      <c r="AL742" s="314"/>
      <c r="AM742" s="314"/>
      <c r="AN742" s="314"/>
      <c r="AO742" s="314"/>
    </row>
    <row r="743" spans="1:41" ht="14.25" customHeight="1">
      <c r="A743" s="173"/>
      <c r="B743" s="684"/>
      <c r="C743" s="662"/>
      <c r="D743" s="662"/>
      <c r="E743" s="663"/>
      <c r="F743" s="290"/>
      <c r="G743" s="289"/>
      <c r="H743" s="288"/>
      <c r="I743" s="211">
        <f t="shared" si="56"/>
        <v>0</v>
      </c>
      <c r="J743" s="206"/>
      <c r="K743" s="314"/>
      <c r="L743" s="314"/>
      <c r="M743" s="314"/>
      <c r="N743" s="314"/>
      <c r="O743" s="314"/>
      <c r="P743" s="314"/>
      <c r="Q743" s="314"/>
      <c r="R743" s="314"/>
      <c r="S743" s="314"/>
      <c r="T743" s="314"/>
      <c r="U743" s="314"/>
      <c r="V743" s="314"/>
      <c r="W743" s="314"/>
      <c r="X743" s="314"/>
      <c r="Y743" s="314"/>
      <c r="Z743" s="314"/>
      <c r="AA743" s="314"/>
      <c r="AB743" s="314"/>
      <c r="AC743" s="314"/>
      <c r="AD743" s="314"/>
      <c r="AE743" s="314"/>
      <c r="AF743" s="314"/>
      <c r="AG743" s="314"/>
      <c r="AH743" s="314"/>
      <c r="AI743" s="314"/>
      <c r="AJ743" s="314"/>
      <c r="AK743" s="314"/>
      <c r="AL743" s="314"/>
      <c r="AM743" s="314"/>
      <c r="AN743" s="314"/>
      <c r="AO743" s="314"/>
    </row>
    <row r="744" spans="1:41" ht="14.25" customHeight="1">
      <c r="A744" s="173"/>
      <c r="B744" s="684"/>
      <c r="C744" s="662"/>
      <c r="D744" s="662"/>
      <c r="E744" s="663"/>
      <c r="F744" s="290"/>
      <c r="G744" s="289"/>
      <c r="H744" s="288"/>
      <c r="I744" s="211">
        <f t="shared" si="56"/>
        <v>0</v>
      </c>
      <c r="J744" s="206"/>
      <c r="K744" s="314"/>
      <c r="L744" s="314"/>
      <c r="M744" s="314"/>
      <c r="N744" s="314"/>
      <c r="O744" s="314"/>
      <c r="P744" s="314"/>
      <c r="Q744" s="314"/>
      <c r="R744" s="314"/>
      <c r="S744" s="314"/>
      <c r="T744" s="314"/>
      <c r="U744" s="314"/>
      <c r="V744" s="314"/>
      <c r="W744" s="314"/>
      <c r="X744" s="314"/>
      <c r="Y744" s="314"/>
      <c r="Z744" s="314"/>
      <c r="AA744" s="314"/>
      <c r="AB744" s="314"/>
      <c r="AC744" s="314"/>
      <c r="AD744" s="314"/>
      <c r="AE744" s="314"/>
      <c r="AF744" s="314"/>
      <c r="AG744" s="314"/>
      <c r="AH744" s="314"/>
      <c r="AI744" s="314"/>
      <c r="AJ744" s="314"/>
      <c r="AK744" s="314"/>
      <c r="AL744" s="314"/>
      <c r="AM744" s="314"/>
      <c r="AN744" s="314"/>
      <c r="AO744" s="314"/>
    </row>
    <row r="745" spans="1:41" ht="14.25" customHeight="1">
      <c r="A745" s="173"/>
      <c r="B745" s="669"/>
      <c r="C745" s="662"/>
      <c r="D745" s="662"/>
      <c r="E745" s="663"/>
      <c r="F745" s="290"/>
      <c r="G745" s="211"/>
      <c r="H745" s="266"/>
      <c r="I745" s="211">
        <f t="shared" si="56"/>
        <v>0</v>
      </c>
      <c r="J745" s="315"/>
      <c r="K745" s="314"/>
      <c r="L745" s="314"/>
      <c r="M745" s="314"/>
      <c r="N745" s="314"/>
      <c r="O745" s="314"/>
      <c r="P745" s="314"/>
      <c r="Q745" s="314"/>
      <c r="R745" s="314"/>
      <c r="S745" s="314"/>
      <c r="T745" s="314"/>
      <c r="U745" s="314"/>
      <c r="V745" s="314"/>
      <c r="W745" s="314"/>
      <c r="X745" s="314"/>
      <c r="Y745" s="314"/>
      <c r="Z745" s="314"/>
      <c r="AA745" s="314"/>
      <c r="AB745" s="314"/>
      <c r="AC745" s="314"/>
      <c r="AD745" s="314"/>
      <c r="AE745" s="314"/>
      <c r="AF745" s="314"/>
      <c r="AG745" s="314"/>
      <c r="AH745" s="314"/>
      <c r="AI745" s="314"/>
      <c r="AJ745" s="314"/>
      <c r="AK745" s="314"/>
      <c r="AL745" s="314"/>
      <c r="AM745" s="314"/>
      <c r="AN745" s="314"/>
      <c r="AO745" s="314"/>
    </row>
    <row r="746" spans="1:41" ht="12" customHeight="1">
      <c r="A746" s="173"/>
      <c r="B746" s="200"/>
      <c r="C746" s="201"/>
      <c r="D746" s="201"/>
      <c r="E746" s="202"/>
      <c r="F746" s="207"/>
      <c r="G746" s="211"/>
      <c r="H746" s="209"/>
      <c r="I746" s="211">
        <f t="shared" si="56"/>
        <v>0</v>
      </c>
      <c r="J746" s="195" t="s">
        <v>267</v>
      </c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  <c r="AA746" s="173"/>
      <c r="AB746" s="173"/>
      <c r="AC746" s="173"/>
      <c r="AD746" s="173"/>
      <c r="AE746" s="173"/>
      <c r="AF746" s="173"/>
      <c r="AG746" s="173"/>
      <c r="AH746" s="173"/>
      <c r="AI746" s="173"/>
      <c r="AJ746" s="173"/>
      <c r="AK746" s="173"/>
      <c r="AL746" s="173"/>
      <c r="AM746" s="173"/>
      <c r="AN746" s="173"/>
      <c r="AO746" s="173"/>
    </row>
    <row r="747" spans="1:41" ht="14.25" customHeight="1">
      <c r="A747" s="173"/>
      <c r="B747" s="307"/>
      <c r="C747" s="308"/>
      <c r="D747" s="308"/>
      <c r="E747" s="309"/>
      <c r="F747" s="290"/>
      <c r="G747" s="289"/>
      <c r="H747" s="291"/>
      <c r="I747" s="292"/>
      <c r="J747" s="215" t="e">
        <f>SUM(I738:I746)</f>
        <v>#REF!</v>
      </c>
      <c r="K747" s="314"/>
      <c r="L747" s="314"/>
      <c r="M747" s="314"/>
      <c r="N747" s="314"/>
      <c r="O747" s="314"/>
      <c r="P747" s="314"/>
      <c r="Q747" s="314"/>
      <c r="R747" s="314"/>
      <c r="S747" s="314"/>
      <c r="T747" s="314"/>
      <c r="U747" s="314"/>
      <c r="V747" s="314"/>
      <c r="W747" s="314"/>
      <c r="X747" s="314"/>
      <c r="Y747" s="314"/>
      <c r="Z747" s="314"/>
      <c r="AA747" s="314"/>
      <c r="AB747" s="314"/>
      <c r="AC747" s="314"/>
      <c r="AD747" s="314"/>
      <c r="AE747" s="314"/>
      <c r="AF747" s="314"/>
      <c r="AG747" s="314"/>
      <c r="AH747" s="314"/>
      <c r="AI747" s="314"/>
      <c r="AJ747" s="314"/>
      <c r="AK747" s="314"/>
      <c r="AL747" s="314"/>
      <c r="AM747" s="314"/>
      <c r="AN747" s="314"/>
      <c r="AO747" s="314"/>
    </row>
    <row r="748" spans="1:41" ht="14.25" customHeight="1">
      <c r="A748" s="173"/>
      <c r="B748" s="687"/>
      <c r="C748" s="662"/>
      <c r="D748" s="662"/>
      <c r="E748" s="663"/>
      <c r="F748" s="310"/>
      <c r="G748" s="311"/>
      <c r="H748" s="297"/>
      <c r="I748" s="311"/>
      <c r="J748" s="203"/>
      <c r="K748" s="314"/>
      <c r="L748" s="314"/>
      <c r="M748" s="314"/>
      <c r="N748" s="314"/>
      <c r="O748" s="314"/>
      <c r="P748" s="314"/>
      <c r="Q748" s="314"/>
      <c r="R748" s="314"/>
      <c r="S748" s="314"/>
      <c r="T748" s="314"/>
      <c r="U748" s="314"/>
      <c r="V748" s="314"/>
      <c r="W748" s="314"/>
      <c r="X748" s="314"/>
      <c r="Y748" s="314"/>
      <c r="Z748" s="314"/>
      <c r="AA748" s="314"/>
      <c r="AB748" s="314"/>
      <c r="AC748" s="314"/>
      <c r="AD748" s="314"/>
      <c r="AE748" s="314"/>
      <c r="AF748" s="314"/>
      <c r="AG748" s="314"/>
      <c r="AH748" s="314"/>
      <c r="AI748" s="314"/>
      <c r="AJ748" s="314"/>
      <c r="AK748" s="314"/>
      <c r="AL748" s="314"/>
      <c r="AM748" s="314"/>
      <c r="AN748" s="314"/>
      <c r="AO748" s="314"/>
    </row>
    <row r="749" spans="1:41" ht="14.25" customHeight="1">
      <c r="A749" s="173"/>
      <c r="B749" s="689" t="s">
        <v>273</v>
      </c>
      <c r="C749" s="663"/>
      <c r="D749" s="287" t="s">
        <v>14</v>
      </c>
      <c r="E749" s="293" t="s">
        <v>274</v>
      </c>
      <c r="F749" s="294" t="s">
        <v>275</v>
      </c>
      <c r="G749" s="293" t="s">
        <v>276</v>
      </c>
      <c r="H749" s="294" t="s">
        <v>277</v>
      </c>
      <c r="I749" s="293" t="s">
        <v>278</v>
      </c>
      <c r="J749" s="694"/>
      <c r="K749" s="314"/>
      <c r="L749" s="314"/>
      <c r="M749" s="314"/>
      <c r="N749" s="314"/>
      <c r="O749" s="314"/>
      <c r="P749" s="314"/>
      <c r="Q749" s="314"/>
      <c r="R749" s="314"/>
      <c r="S749" s="314"/>
      <c r="T749" s="314"/>
      <c r="U749" s="314"/>
      <c r="V749" s="314"/>
      <c r="W749" s="314"/>
      <c r="X749" s="314"/>
      <c r="Y749" s="314"/>
      <c r="Z749" s="314"/>
      <c r="AA749" s="314"/>
      <c r="AB749" s="314"/>
      <c r="AC749" s="314"/>
      <c r="AD749" s="314"/>
      <c r="AE749" s="314"/>
      <c r="AF749" s="314"/>
      <c r="AG749" s="314"/>
      <c r="AH749" s="314"/>
      <c r="AI749" s="314"/>
      <c r="AJ749" s="314"/>
      <c r="AK749" s="314"/>
      <c r="AL749" s="314"/>
      <c r="AM749" s="314"/>
      <c r="AN749" s="314"/>
      <c r="AO749" s="314"/>
    </row>
    <row r="750" spans="1:41" ht="12" customHeight="1">
      <c r="A750" s="173"/>
      <c r="B750" s="669" t="s">
        <v>279</v>
      </c>
      <c r="C750" s="668"/>
      <c r="D750" s="196">
        <v>1</v>
      </c>
      <c r="E750" s="195">
        <f>90000*D750</f>
        <v>90000</v>
      </c>
      <c r="F750" s="196">
        <v>85</v>
      </c>
      <c r="G750" s="195">
        <f t="shared" si="57" ref="G750:G751">SUM(E750*(1+F750/100))</f>
        <v>166500</v>
      </c>
      <c r="H750" s="288">
        <v>12</v>
      </c>
      <c r="I750" s="211">
        <f t="shared" si="58" ref="I750:I751">SUM(G750/H750)</f>
        <v>13875</v>
      </c>
      <c r="J750" s="695"/>
      <c r="K750" s="314"/>
      <c r="L750" s="314"/>
      <c r="M750" s="314"/>
      <c r="N750" s="314"/>
      <c r="O750" s="314"/>
      <c r="P750" s="314"/>
      <c r="Q750" s="314"/>
      <c r="R750" s="314"/>
      <c r="S750" s="314"/>
      <c r="T750" s="314"/>
      <c r="U750" s="314"/>
      <c r="V750" s="314"/>
      <c r="W750" s="314"/>
      <c r="X750" s="314"/>
      <c r="Y750" s="314"/>
      <c r="Z750" s="314"/>
      <c r="AA750" s="314"/>
      <c r="AB750" s="314"/>
      <c r="AC750" s="314"/>
      <c r="AD750" s="314"/>
      <c r="AE750" s="314"/>
      <c r="AF750" s="314"/>
      <c r="AG750" s="314"/>
      <c r="AH750" s="314"/>
      <c r="AI750" s="314"/>
      <c r="AJ750" s="314"/>
      <c r="AK750" s="314"/>
      <c r="AL750" s="314"/>
      <c r="AM750" s="314"/>
      <c r="AN750" s="314"/>
      <c r="AO750" s="314"/>
    </row>
    <row r="751" spans="1:41" ht="12" customHeight="1">
      <c r="A751" s="173"/>
      <c r="B751" s="669" t="s">
        <v>280</v>
      </c>
      <c r="C751" s="668"/>
      <c r="D751" s="196">
        <v>1</v>
      </c>
      <c r="E751" s="195">
        <f>40000*D751</f>
        <v>40000</v>
      </c>
      <c r="F751" s="196">
        <f>F750</f>
        <v>85</v>
      </c>
      <c r="G751" s="195">
        <f t="shared" si="57"/>
        <v>74000</v>
      </c>
      <c r="H751" s="288">
        <f>H750</f>
        <v>12</v>
      </c>
      <c r="I751" s="211">
        <f t="shared" si="58"/>
        <v>6166.666666666667</v>
      </c>
      <c r="J751" s="195" t="s">
        <v>267</v>
      </c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  <c r="U751" s="314"/>
      <c r="V751" s="314"/>
      <c r="W751" s="314"/>
      <c r="X751" s="314"/>
      <c r="Y751" s="314"/>
      <c r="Z751" s="314"/>
      <c r="AA751" s="314"/>
      <c r="AB751" s="314"/>
      <c r="AC751" s="314"/>
      <c r="AD751" s="314"/>
      <c r="AE751" s="314"/>
      <c r="AF751" s="314"/>
      <c r="AG751" s="314"/>
      <c r="AH751" s="314"/>
      <c r="AI751" s="314"/>
      <c r="AJ751" s="314"/>
      <c r="AK751" s="314"/>
      <c r="AL751" s="314"/>
      <c r="AM751" s="314"/>
      <c r="AN751" s="314"/>
      <c r="AO751" s="314"/>
    </row>
    <row r="752" spans="1:41" ht="20.25" customHeight="1">
      <c r="A752" s="173"/>
      <c r="B752" s="684"/>
      <c r="C752" s="662"/>
      <c r="D752" s="663"/>
      <c r="E752" s="289"/>
      <c r="F752" s="288"/>
      <c r="G752" s="289"/>
      <c r="H752" s="288"/>
      <c r="I752" s="292"/>
      <c r="J752" s="203">
        <f>SUM(I750:I751)</f>
        <v>20041.666666666668</v>
      </c>
      <c r="K752" s="314"/>
      <c r="L752" s="314"/>
      <c r="M752" s="314"/>
      <c r="N752" s="314"/>
      <c r="O752" s="314"/>
      <c r="P752" s="314"/>
      <c r="Q752" s="314"/>
      <c r="R752" s="314"/>
      <c r="S752" s="314"/>
      <c r="T752" s="314"/>
      <c r="U752" s="314"/>
      <c r="V752" s="314"/>
      <c r="W752" s="314"/>
      <c r="X752" s="314"/>
      <c r="Y752" s="314"/>
      <c r="Z752" s="314"/>
      <c r="AA752" s="314"/>
      <c r="AB752" s="314"/>
      <c r="AC752" s="314"/>
      <c r="AD752" s="314"/>
      <c r="AE752" s="314"/>
      <c r="AF752" s="314"/>
      <c r="AG752" s="314"/>
      <c r="AH752" s="314"/>
      <c r="AI752" s="314"/>
      <c r="AJ752" s="314"/>
      <c r="AK752" s="314"/>
      <c r="AL752" s="314"/>
      <c r="AM752" s="314"/>
      <c r="AN752" s="314"/>
      <c r="AO752" s="314"/>
    </row>
    <row r="753" spans="1:41" ht="12" customHeight="1">
      <c r="A753" s="173"/>
      <c r="B753" s="687"/>
      <c r="C753" s="662"/>
      <c r="D753" s="663"/>
      <c r="E753" s="292"/>
      <c r="F753" s="288"/>
      <c r="G753" s="292"/>
      <c r="H753" s="288"/>
      <c r="I753" s="292"/>
      <c r="J753" s="219"/>
      <c r="K753" s="314"/>
      <c r="L753" s="314"/>
      <c r="M753" s="314"/>
      <c r="N753" s="314"/>
      <c r="O753" s="314"/>
      <c r="P753" s="314"/>
      <c r="Q753" s="314"/>
      <c r="R753" s="314"/>
      <c r="S753" s="314"/>
      <c r="T753" s="314"/>
      <c r="U753" s="314"/>
      <c r="V753" s="314"/>
      <c r="W753" s="314"/>
      <c r="X753" s="314"/>
      <c r="Y753" s="314"/>
      <c r="Z753" s="314"/>
      <c r="AA753" s="314"/>
      <c r="AB753" s="314"/>
      <c r="AC753" s="314"/>
      <c r="AD753" s="314"/>
      <c r="AE753" s="314"/>
      <c r="AF753" s="314"/>
      <c r="AG753" s="314"/>
      <c r="AH753" s="314"/>
      <c r="AI753" s="314"/>
      <c r="AJ753" s="314"/>
      <c r="AK753" s="314"/>
      <c r="AL753" s="314"/>
      <c r="AM753" s="314"/>
      <c r="AN753" s="314"/>
      <c r="AO753" s="314"/>
    </row>
    <row r="754" spans="1:41" ht="12" customHeight="1">
      <c r="A754" s="173"/>
      <c r="B754" s="689" t="s">
        <v>281</v>
      </c>
      <c r="C754" s="662"/>
      <c r="D754" s="663"/>
      <c r="E754" s="293" t="s">
        <v>13</v>
      </c>
      <c r="F754" s="294" t="s">
        <v>14</v>
      </c>
      <c r="G754" s="312" t="s">
        <v>282</v>
      </c>
      <c r="H754" s="294" t="s">
        <v>283</v>
      </c>
      <c r="I754" s="293" t="s">
        <v>264</v>
      </c>
      <c r="J754" s="289"/>
      <c r="K754" s="314"/>
      <c r="L754" s="314"/>
      <c r="M754" s="314"/>
      <c r="N754" s="314"/>
      <c r="O754" s="314"/>
      <c r="P754" s="314"/>
      <c r="Q754" s="314"/>
      <c r="R754" s="314"/>
      <c r="S754" s="314"/>
      <c r="T754" s="314"/>
      <c r="U754" s="314"/>
      <c r="V754" s="314"/>
      <c r="W754" s="314"/>
      <c r="X754" s="314"/>
      <c r="Y754" s="314"/>
      <c r="Z754" s="314"/>
      <c r="AA754" s="314"/>
      <c r="AB754" s="314"/>
      <c r="AC754" s="314"/>
      <c r="AD754" s="314"/>
      <c r="AE754" s="314"/>
      <c r="AF754" s="314"/>
      <c r="AG754" s="314"/>
      <c r="AH754" s="314"/>
      <c r="AI754" s="314"/>
      <c r="AJ754" s="314"/>
      <c r="AK754" s="314"/>
      <c r="AL754" s="314"/>
      <c r="AM754" s="314"/>
      <c r="AN754" s="314"/>
      <c r="AO754" s="314"/>
    </row>
    <row r="755" spans="1:41" ht="24" customHeight="1">
      <c r="A755" s="173"/>
      <c r="B755" s="684"/>
      <c r="C755" s="662"/>
      <c r="D755" s="663"/>
      <c r="E755" s="301"/>
      <c r="F755" s="297"/>
      <c r="G755" s="312"/>
      <c r="H755" s="297"/>
      <c r="I755" s="299"/>
      <c r="J755" s="289" t="s">
        <v>267</v>
      </c>
      <c r="K755" s="314"/>
      <c r="L755" s="314"/>
      <c r="M755" s="314"/>
      <c r="N755" s="314"/>
      <c r="O755" s="314"/>
      <c r="P755" s="314"/>
      <c r="Q755" s="314"/>
      <c r="R755" s="314"/>
      <c r="S755" s="314"/>
      <c r="T755" s="314"/>
      <c r="U755" s="314"/>
      <c r="V755" s="314"/>
      <c r="W755" s="314"/>
      <c r="X755" s="314"/>
      <c r="Y755" s="314"/>
      <c r="Z755" s="314"/>
      <c r="AA755" s="314"/>
      <c r="AB755" s="314"/>
      <c r="AC755" s="314"/>
      <c r="AD755" s="314"/>
      <c r="AE755" s="314"/>
      <c r="AF755" s="314"/>
      <c r="AG755" s="314"/>
      <c r="AH755" s="314"/>
      <c r="AI755" s="314"/>
      <c r="AJ755" s="314"/>
      <c r="AK755" s="314"/>
      <c r="AL755" s="314"/>
      <c r="AM755" s="314"/>
      <c r="AN755" s="314"/>
      <c r="AO755" s="314"/>
    </row>
    <row r="756" spans="1:41" ht="12" customHeight="1">
      <c r="A756" s="173"/>
      <c r="B756" s="687"/>
      <c r="C756" s="662"/>
      <c r="D756" s="663"/>
      <c r="E756" s="289"/>
      <c r="F756" s="300"/>
      <c r="G756" s="289"/>
      <c r="H756" s="288"/>
      <c r="I756" s="292"/>
      <c r="J756" s="203">
        <f>SUM(I755)</f>
        <v>0</v>
      </c>
      <c r="K756" s="314"/>
      <c r="L756" s="314"/>
      <c r="M756" s="314"/>
      <c r="N756" s="314"/>
      <c r="O756" s="314"/>
      <c r="P756" s="314"/>
      <c r="Q756" s="314"/>
      <c r="R756" s="314"/>
      <c r="S756" s="314"/>
      <c r="T756" s="314"/>
      <c r="U756" s="314"/>
      <c r="V756" s="314"/>
      <c r="W756" s="314"/>
      <c r="X756" s="314"/>
      <c r="Y756" s="314"/>
      <c r="Z756" s="314"/>
      <c r="AA756" s="314"/>
      <c r="AB756" s="314"/>
      <c r="AC756" s="314"/>
      <c r="AD756" s="314"/>
      <c r="AE756" s="314"/>
      <c r="AF756" s="314"/>
      <c r="AG756" s="314"/>
      <c r="AH756" s="314"/>
      <c r="AI756" s="314"/>
      <c r="AJ756" s="314"/>
      <c r="AK756" s="314"/>
      <c r="AL756" s="314"/>
      <c r="AM756" s="314"/>
      <c r="AN756" s="314"/>
      <c r="AO756" s="314"/>
    </row>
    <row r="757" spans="1:41" ht="24" customHeight="1">
      <c r="A757" s="173"/>
      <c r="B757" s="687"/>
      <c r="C757" s="662"/>
      <c r="D757" s="663"/>
      <c r="E757" s="289"/>
      <c r="F757" s="300"/>
      <c r="G757" s="289"/>
      <c r="H757" s="288"/>
      <c r="I757" s="292"/>
      <c r="J757" s="289"/>
      <c r="K757" s="314"/>
      <c r="L757" s="314"/>
      <c r="M757" s="314"/>
      <c r="N757" s="314"/>
      <c r="O757" s="314"/>
      <c r="P757" s="314"/>
      <c r="Q757" s="314"/>
      <c r="R757" s="314"/>
      <c r="S757" s="314"/>
      <c r="T757" s="314"/>
      <c r="U757" s="314"/>
      <c r="V757" s="314"/>
      <c r="W757" s="314"/>
      <c r="X757" s="314"/>
      <c r="Y757" s="314"/>
      <c r="Z757" s="314"/>
      <c r="AA757" s="314"/>
      <c r="AB757" s="314"/>
      <c r="AC757" s="314"/>
      <c r="AD757" s="314"/>
      <c r="AE757" s="314"/>
      <c r="AF757" s="314"/>
      <c r="AG757" s="314"/>
      <c r="AH757" s="314"/>
      <c r="AI757" s="314"/>
      <c r="AJ757" s="314"/>
      <c r="AK757" s="314"/>
      <c r="AL757" s="314"/>
      <c r="AM757" s="314"/>
      <c r="AN757" s="314"/>
      <c r="AO757" s="314"/>
    </row>
    <row r="758" spans="1:41" ht="14.25" customHeight="1">
      <c r="A758" s="173"/>
      <c r="B758" s="688" t="s">
        <v>137</v>
      </c>
      <c r="C758" s="662"/>
      <c r="D758" s="662"/>
      <c r="E758" s="662"/>
      <c r="F758" s="662"/>
      <c r="G758" s="662"/>
      <c r="H758" s="662"/>
      <c r="I758" s="663"/>
      <c r="J758" s="219" t="e">
        <f>SUM(J747+J735+J752+J756)</f>
        <v>#REF!</v>
      </c>
      <c r="K758" s="314"/>
      <c r="L758" s="314"/>
      <c r="M758" s="314"/>
      <c r="N758" s="314"/>
      <c r="O758" s="314"/>
      <c r="P758" s="314"/>
      <c r="Q758" s="314"/>
      <c r="R758" s="314"/>
      <c r="S758" s="314"/>
      <c r="T758" s="314"/>
      <c r="U758" s="314"/>
      <c r="V758" s="314"/>
      <c r="W758" s="314"/>
      <c r="X758" s="314"/>
      <c r="Y758" s="314"/>
      <c r="Z758" s="314"/>
      <c r="AA758" s="314"/>
      <c r="AB758" s="314"/>
      <c r="AC758" s="314"/>
      <c r="AD758" s="314"/>
      <c r="AE758" s="314"/>
      <c r="AF758" s="314"/>
      <c r="AG758" s="314"/>
      <c r="AH758" s="314"/>
      <c r="AI758" s="314"/>
      <c r="AJ758" s="314"/>
      <c r="AK758" s="314"/>
      <c r="AL758" s="314"/>
      <c r="AM758" s="314"/>
      <c r="AN758" s="314"/>
      <c r="AO758" s="314"/>
    </row>
    <row r="759" spans="1:41" ht="14.25" customHeight="1">
      <c r="A759" s="173"/>
      <c r="B759" s="688" t="s">
        <v>284</v>
      </c>
      <c r="C759" s="662"/>
      <c r="D759" s="662"/>
      <c r="E759" s="662"/>
      <c r="F759" s="662"/>
      <c r="G759" s="662"/>
      <c r="H759" s="662"/>
      <c r="I759" s="663"/>
      <c r="J759" s="203" t="e">
        <f>J758</f>
        <v>#REF!</v>
      </c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  <c r="U759" s="314"/>
      <c r="V759" s="314"/>
      <c r="W759" s="314"/>
      <c r="X759" s="314"/>
      <c r="Y759" s="314"/>
      <c r="Z759" s="314"/>
      <c r="AA759" s="314"/>
      <c r="AB759" s="314"/>
      <c r="AC759" s="314"/>
      <c r="AD759" s="314"/>
      <c r="AE759" s="314"/>
      <c r="AF759" s="314"/>
      <c r="AG759" s="314"/>
      <c r="AH759" s="314"/>
      <c r="AI759" s="314"/>
      <c r="AJ759" s="314"/>
      <c r="AK759" s="314"/>
      <c r="AL759" s="314"/>
      <c r="AM759" s="314"/>
      <c r="AN759" s="314"/>
      <c r="AO759" s="314"/>
    </row>
    <row r="760" spans="1:41" ht="30" customHeight="1">
      <c r="A760" s="173"/>
      <c r="B760" s="176"/>
      <c r="C760" s="179"/>
      <c r="D760" s="177"/>
      <c r="E760" s="178"/>
      <c r="F760" s="177"/>
      <c r="G760" s="178"/>
      <c r="H760" s="179"/>
      <c r="I760" s="178"/>
      <c r="J760" s="180"/>
      <c r="K760" s="314"/>
      <c r="L760" s="314"/>
      <c r="M760" s="314"/>
      <c r="N760" s="314"/>
      <c r="O760" s="314"/>
      <c r="P760" s="314"/>
      <c r="Q760" s="314"/>
      <c r="R760" s="314"/>
      <c r="S760" s="314"/>
      <c r="T760" s="314"/>
      <c r="U760" s="314"/>
      <c r="V760" s="314"/>
      <c r="W760" s="314"/>
      <c r="X760" s="314"/>
      <c r="Y760" s="314"/>
      <c r="Z760" s="314"/>
      <c r="AA760" s="314"/>
      <c r="AB760" s="314"/>
      <c r="AC760" s="314"/>
      <c r="AD760" s="314"/>
      <c r="AE760" s="314"/>
      <c r="AF760" s="314"/>
      <c r="AG760" s="314"/>
      <c r="AH760" s="314"/>
      <c r="AI760" s="314"/>
      <c r="AJ760" s="314"/>
      <c r="AK760" s="314"/>
      <c r="AL760" s="314"/>
      <c r="AM760" s="314"/>
      <c r="AN760" s="314"/>
      <c r="AO760" s="314"/>
    </row>
    <row r="761" spans="1:41" ht="30.75" customHeight="1">
      <c r="A761" s="242"/>
      <c r="B761" s="242"/>
      <c r="C761" s="244"/>
      <c r="D761" s="242"/>
      <c r="E761" s="245"/>
      <c r="F761" s="242"/>
      <c r="G761" s="245"/>
      <c r="H761" s="244"/>
      <c r="I761" s="245"/>
      <c r="J761" s="245"/>
      <c r="K761" s="242"/>
      <c r="L761" s="242"/>
      <c r="M761" s="242"/>
      <c r="N761" s="242"/>
      <c r="O761" s="242"/>
      <c r="P761" s="242"/>
      <c r="Q761" s="242"/>
      <c r="R761" s="242"/>
      <c r="S761" s="242"/>
      <c r="T761" s="242"/>
      <c r="U761" s="242"/>
      <c r="V761" s="242"/>
      <c r="W761" s="242"/>
      <c r="X761" s="242"/>
      <c r="Y761" s="242"/>
      <c r="Z761" s="242"/>
      <c r="AA761" s="242"/>
      <c r="AB761" s="242"/>
      <c r="AC761" s="242"/>
      <c r="AD761" s="242"/>
      <c r="AE761" s="242"/>
      <c r="AF761" s="242"/>
      <c r="AG761" s="242"/>
      <c r="AH761" s="242"/>
      <c r="AI761" s="242"/>
      <c r="AJ761" s="242"/>
      <c r="AK761" s="242"/>
      <c r="AL761" s="242"/>
      <c r="AM761" s="242"/>
      <c r="AN761" s="242"/>
      <c r="AO761" s="242"/>
    </row>
    <row r="762" spans="1:41" ht="12" customHeight="1">
      <c r="A762" s="173"/>
      <c r="B762" s="696"/>
      <c r="C762" s="665"/>
      <c r="D762" s="682"/>
      <c r="E762" s="178"/>
      <c r="F762" s="177"/>
      <c r="G762" s="178"/>
      <c r="H762" s="179"/>
      <c r="I762" s="178"/>
      <c r="J762" s="180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  <c r="AA762" s="173"/>
      <c r="AB762" s="173"/>
      <c r="AC762" s="173"/>
      <c r="AD762" s="173"/>
      <c r="AE762" s="173"/>
      <c r="AF762" s="173"/>
      <c r="AG762" s="173"/>
      <c r="AH762" s="173"/>
      <c r="AI762" s="173"/>
      <c r="AJ762" s="173"/>
      <c r="AK762" s="173"/>
      <c r="AL762" s="173"/>
      <c r="AM762" s="173"/>
      <c r="AN762" s="173"/>
      <c r="AO762" s="173"/>
    </row>
    <row r="763" spans="1:41" ht="12" customHeight="1">
      <c r="A763" s="173"/>
      <c r="B763" s="697" t="s">
        <v>257</v>
      </c>
      <c r="C763" s="676"/>
      <c r="D763" s="690" t="e">
        <f>+$D$8</f>
        <v>#REF!</v>
      </c>
      <c r="E763" s="672"/>
      <c r="F763" s="672"/>
      <c r="G763" s="672"/>
      <c r="H763" s="672"/>
      <c r="I763" s="672"/>
      <c r="J763" s="6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  <c r="AA763" s="173"/>
      <c r="AB763" s="173"/>
      <c r="AC763" s="173"/>
      <c r="AD763" s="173"/>
      <c r="AE763" s="173"/>
      <c r="AF763" s="173"/>
      <c r="AG763" s="173"/>
      <c r="AH763" s="173"/>
      <c r="AI763" s="173"/>
      <c r="AJ763" s="173"/>
      <c r="AK763" s="173"/>
      <c r="AL763" s="173"/>
      <c r="AM763" s="173"/>
      <c r="AN763" s="173"/>
      <c r="AO763" s="173"/>
    </row>
    <row r="764" spans="1:41" ht="32.25" customHeight="1">
      <c r="A764" s="173"/>
      <c r="B764" s="181"/>
      <c r="C764" s="182"/>
      <c r="D764" s="674"/>
      <c r="E764" s="637"/>
      <c r="F764" s="637"/>
      <c r="G764" s="637"/>
      <c r="H764" s="637"/>
      <c r="I764" s="637"/>
      <c r="J764" s="638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  <c r="AA764" s="173"/>
      <c r="AB764" s="173"/>
      <c r="AC764" s="173"/>
      <c r="AD764" s="173"/>
      <c r="AE764" s="173"/>
      <c r="AF764" s="173"/>
      <c r="AG764" s="173"/>
      <c r="AH764" s="173"/>
      <c r="AI764" s="173"/>
      <c r="AJ764" s="173"/>
      <c r="AK764" s="173"/>
      <c r="AL764" s="173"/>
      <c r="AM764" s="173"/>
      <c r="AN764" s="173"/>
      <c r="AO764" s="173"/>
    </row>
    <row r="765" spans="1:41" ht="12" customHeight="1">
      <c r="A765" s="242"/>
      <c r="B765" s="316"/>
      <c r="C765" s="317"/>
      <c r="D765" s="318"/>
      <c r="E765" s="319"/>
      <c r="F765" s="318"/>
      <c r="G765" s="319"/>
      <c r="H765" s="318"/>
      <c r="I765" s="319"/>
      <c r="J765" s="320"/>
      <c r="K765" s="242"/>
      <c r="L765" s="242"/>
      <c r="M765" s="242"/>
      <c r="N765" s="242"/>
      <c r="O765" s="242"/>
      <c r="P765" s="242"/>
      <c r="Q765" s="242"/>
      <c r="R765" s="242"/>
      <c r="S765" s="242"/>
      <c r="T765" s="242"/>
      <c r="U765" s="242"/>
      <c r="V765" s="242"/>
      <c r="W765" s="242"/>
      <c r="X765" s="242"/>
      <c r="Y765" s="242"/>
      <c r="Z765" s="242"/>
      <c r="AA765" s="242"/>
      <c r="AB765" s="242"/>
      <c r="AC765" s="242"/>
      <c r="AD765" s="242"/>
      <c r="AE765" s="242"/>
      <c r="AF765" s="242"/>
      <c r="AG765" s="242"/>
      <c r="AH765" s="242"/>
      <c r="AI765" s="242"/>
      <c r="AJ765" s="242"/>
      <c r="AK765" s="242"/>
      <c r="AL765" s="242"/>
      <c r="AM765" s="242"/>
      <c r="AN765" s="242"/>
      <c r="AO765" s="242"/>
    </row>
    <row r="766" spans="1:41" ht="12" customHeight="1">
      <c r="A766" s="242"/>
      <c r="B766" s="321" t="s">
        <v>258</v>
      </c>
      <c r="C766" s="187" t="e">
        <f>+'BLOQUE PRINCIPAL'!#REF!</f>
        <v>#REF!</v>
      </c>
      <c r="D766" s="675" t="e">
        <f>+'BLOQUE PRINCIPAL'!#REF!</f>
        <v>#REF!</v>
      </c>
      <c r="E766" s="640"/>
      <c r="F766" s="640"/>
      <c r="G766" s="640"/>
      <c r="H766" s="676"/>
      <c r="I766" s="677" t="s">
        <v>259</v>
      </c>
      <c r="J766" s="641"/>
      <c r="K766" s="242"/>
      <c r="L766" s="242"/>
      <c r="M766" s="242"/>
      <c r="N766" s="242"/>
      <c r="O766" s="242"/>
      <c r="P766" s="242"/>
      <c r="Q766" s="242"/>
      <c r="R766" s="242"/>
      <c r="S766" s="242"/>
      <c r="T766" s="242"/>
      <c r="U766" s="242"/>
      <c r="V766" s="242"/>
      <c r="W766" s="242"/>
      <c r="X766" s="242"/>
      <c r="Y766" s="242"/>
      <c r="Z766" s="242"/>
      <c r="AA766" s="242"/>
      <c r="AB766" s="242"/>
      <c r="AC766" s="242"/>
      <c r="AD766" s="242"/>
      <c r="AE766" s="242"/>
      <c r="AF766" s="242"/>
      <c r="AG766" s="242"/>
      <c r="AH766" s="242"/>
      <c r="AI766" s="242"/>
      <c r="AJ766" s="242"/>
      <c r="AK766" s="242"/>
      <c r="AL766" s="242"/>
      <c r="AM766" s="242"/>
      <c r="AN766" s="242"/>
      <c r="AO766" s="242"/>
    </row>
    <row r="767" spans="1:41" ht="27" customHeight="1">
      <c r="A767" s="242"/>
      <c r="B767" s="188" t="s">
        <v>260</v>
      </c>
      <c r="C767" s="189" t="e">
        <f>+'BLOQUE PRINCIPAL'!#REF!</f>
        <v>#REF!</v>
      </c>
      <c r="D767" s="678" t="e">
        <f>+'BLOQUE PRINCIPAL'!#REF!</f>
        <v>#REF!</v>
      </c>
      <c r="E767" s="679"/>
      <c r="F767" s="679"/>
      <c r="G767" s="679"/>
      <c r="H767" s="680"/>
      <c r="I767" s="190" t="s">
        <v>196</v>
      </c>
      <c r="J767" s="191" t="e">
        <f>+'BLOQUE PRINCIPAL'!#REF!</f>
        <v>#REF!</v>
      </c>
      <c r="K767" s="242"/>
      <c r="L767" s="242"/>
      <c r="M767" s="242"/>
      <c r="N767" s="242"/>
      <c r="O767" s="242"/>
      <c r="P767" s="242"/>
      <c r="Q767" s="242"/>
      <c r="R767" s="242"/>
      <c r="S767" s="242"/>
      <c r="T767" s="242"/>
      <c r="U767" s="242"/>
      <c r="V767" s="242"/>
      <c r="W767" s="242"/>
      <c r="X767" s="242"/>
      <c r="Y767" s="242"/>
      <c r="Z767" s="242"/>
      <c r="AA767" s="242"/>
      <c r="AB767" s="242"/>
      <c r="AC767" s="242"/>
      <c r="AD767" s="242"/>
      <c r="AE767" s="242"/>
      <c r="AF767" s="242"/>
      <c r="AG767" s="242"/>
      <c r="AH767" s="242"/>
      <c r="AI767" s="242"/>
      <c r="AJ767" s="242"/>
      <c r="AK767" s="242"/>
      <c r="AL767" s="242"/>
      <c r="AM767" s="242"/>
      <c r="AN767" s="242"/>
      <c r="AO767" s="242"/>
    </row>
    <row r="768" spans="1:41" ht="12" customHeight="1">
      <c r="A768" s="242"/>
      <c r="B768" s="667" t="s">
        <v>261</v>
      </c>
      <c r="C768" s="662"/>
      <c r="D768" s="662"/>
      <c r="E768" s="663"/>
      <c r="F768" s="194" t="s">
        <v>13</v>
      </c>
      <c r="G768" s="193" t="s">
        <v>262</v>
      </c>
      <c r="H768" s="194" t="s">
        <v>263</v>
      </c>
      <c r="I768" s="193" t="s">
        <v>264</v>
      </c>
      <c r="J768" s="195"/>
      <c r="K768" s="242"/>
      <c r="L768" s="242"/>
      <c r="M768" s="242"/>
      <c r="N768" s="242"/>
      <c r="O768" s="242"/>
      <c r="P768" s="242"/>
      <c r="Q768" s="242"/>
      <c r="R768" s="242"/>
      <c r="S768" s="242"/>
      <c r="T768" s="242"/>
      <c r="U768" s="242"/>
      <c r="V768" s="242"/>
      <c r="W768" s="242"/>
      <c r="X768" s="242"/>
      <c r="Y768" s="242"/>
      <c r="Z768" s="242"/>
      <c r="AA768" s="242"/>
      <c r="AB768" s="242"/>
      <c r="AC768" s="242"/>
      <c r="AD768" s="242"/>
      <c r="AE768" s="242"/>
      <c r="AF768" s="242"/>
      <c r="AG768" s="242"/>
      <c r="AH768" s="242"/>
      <c r="AI768" s="242"/>
      <c r="AJ768" s="242"/>
      <c r="AK768" s="242"/>
      <c r="AL768" s="242"/>
      <c r="AM768" s="242"/>
      <c r="AN768" s="242"/>
      <c r="AO768" s="242"/>
    </row>
    <row r="769" spans="1:41" ht="12" customHeight="1">
      <c r="A769" s="242"/>
      <c r="B769" s="669" t="s">
        <v>265</v>
      </c>
      <c r="C769" s="662"/>
      <c r="D769" s="662"/>
      <c r="E769" s="663"/>
      <c r="F769" s="196" t="s">
        <v>266</v>
      </c>
      <c r="G769" s="195">
        <f>SUM(J787*0.05)</f>
        <v>1336.1111111111113</v>
      </c>
      <c r="H769" s="196"/>
      <c r="I769" s="195">
        <f>G769</f>
        <v>1336.1111111111113</v>
      </c>
      <c r="J769" s="197"/>
      <c r="K769" s="242"/>
      <c r="L769" s="242"/>
      <c r="M769" s="242"/>
      <c r="N769" s="242"/>
      <c r="O769" s="242"/>
      <c r="P769" s="242"/>
      <c r="Q769" s="242"/>
      <c r="R769" s="242"/>
      <c r="S769" s="242"/>
      <c r="T769" s="242"/>
      <c r="U769" s="242"/>
      <c r="V769" s="242"/>
      <c r="W769" s="242"/>
      <c r="X769" s="242"/>
      <c r="Y769" s="242"/>
      <c r="Z769" s="242"/>
      <c r="AA769" s="242"/>
      <c r="AB769" s="242"/>
      <c r="AC769" s="242"/>
      <c r="AD769" s="242"/>
      <c r="AE769" s="242"/>
      <c r="AF769" s="242"/>
      <c r="AG769" s="242"/>
      <c r="AH769" s="242"/>
      <c r="AI769" s="242"/>
      <c r="AJ769" s="242"/>
      <c r="AK769" s="242"/>
      <c r="AL769" s="242"/>
      <c r="AM769" s="242"/>
      <c r="AN769" s="242"/>
      <c r="AO769" s="242"/>
    </row>
    <row r="770" spans="1:41" ht="12" customHeight="1">
      <c r="A770" s="242"/>
      <c r="B770" s="669"/>
      <c r="C770" s="662"/>
      <c r="D770" s="662"/>
      <c r="E770" s="663"/>
      <c r="F770" s="198"/>
      <c r="G770" s="195"/>
      <c r="H770" s="196"/>
      <c r="I770" s="228">
        <f>+G770*H770</f>
        <v>0</v>
      </c>
      <c r="J770" s="206"/>
      <c r="K770" s="242"/>
      <c r="L770" s="242"/>
      <c r="M770" s="242"/>
      <c r="N770" s="242"/>
      <c r="O770" s="242"/>
      <c r="P770" s="242"/>
      <c r="Q770" s="242"/>
      <c r="R770" s="242"/>
      <c r="S770" s="242"/>
      <c r="T770" s="242"/>
      <c r="U770" s="242"/>
      <c r="V770" s="242"/>
      <c r="W770" s="242"/>
      <c r="X770" s="242"/>
      <c r="Y770" s="242"/>
      <c r="Z770" s="242"/>
      <c r="AA770" s="242"/>
      <c r="AB770" s="242"/>
      <c r="AC770" s="242"/>
      <c r="AD770" s="242"/>
      <c r="AE770" s="242"/>
      <c r="AF770" s="242"/>
      <c r="AG770" s="242"/>
      <c r="AH770" s="242"/>
      <c r="AI770" s="242"/>
      <c r="AJ770" s="242"/>
      <c r="AK770" s="242"/>
      <c r="AL770" s="242"/>
      <c r="AM770" s="242"/>
      <c r="AN770" s="242"/>
      <c r="AO770" s="242"/>
    </row>
    <row r="771" spans="1:41" ht="12" customHeight="1">
      <c r="A771" s="242"/>
      <c r="B771" s="669"/>
      <c r="C771" s="662"/>
      <c r="D771" s="662"/>
      <c r="E771" s="663"/>
      <c r="F771" s="198"/>
      <c r="G771" s="195"/>
      <c r="H771" s="196"/>
      <c r="I771" s="195"/>
      <c r="J771" s="199"/>
      <c r="K771" s="242"/>
      <c r="L771" s="242"/>
      <c r="M771" s="242"/>
      <c r="N771" s="242"/>
      <c r="O771" s="242"/>
      <c r="P771" s="242"/>
      <c r="Q771" s="242"/>
      <c r="R771" s="242"/>
      <c r="S771" s="242"/>
      <c r="T771" s="242"/>
      <c r="U771" s="242"/>
      <c r="V771" s="242"/>
      <c r="W771" s="242"/>
      <c r="X771" s="242"/>
      <c r="Y771" s="242"/>
      <c r="Z771" s="242"/>
      <c r="AA771" s="242"/>
      <c r="AB771" s="242"/>
      <c r="AC771" s="242"/>
      <c r="AD771" s="242"/>
      <c r="AE771" s="242"/>
      <c r="AF771" s="242"/>
      <c r="AG771" s="242"/>
      <c r="AH771" s="242"/>
      <c r="AI771" s="242"/>
      <c r="AJ771" s="242"/>
      <c r="AK771" s="242"/>
      <c r="AL771" s="242"/>
      <c r="AM771" s="242"/>
      <c r="AN771" s="242"/>
      <c r="AO771" s="242"/>
    </row>
    <row r="772" spans="1:41" ht="12" customHeight="1">
      <c r="A772" s="242"/>
      <c r="B772" s="669"/>
      <c r="C772" s="662"/>
      <c r="D772" s="662"/>
      <c r="E772" s="663"/>
      <c r="F772" s="198"/>
      <c r="G772" s="195"/>
      <c r="H772" s="196"/>
      <c r="I772" s="195"/>
      <c r="J772" s="199" t="s">
        <v>267</v>
      </c>
      <c r="K772" s="242"/>
      <c r="L772" s="242"/>
      <c r="M772" s="242"/>
      <c r="N772" s="242"/>
      <c r="O772" s="242"/>
      <c r="P772" s="242"/>
      <c r="Q772" s="242"/>
      <c r="R772" s="242"/>
      <c r="S772" s="242"/>
      <c r="T772" s="242"/>
      <c r="U772" s="242"/>
      <c r="V772" s="242"/>
      <c r="W772" s="242"/>
      <c r="X772" s="242"/>
      <c r="Y772" s="242"/>
      <c r="Z772" s="242"/>
      <c r="AA772" s="242"/>
      <c r="AB772" s="242"/>
      <c r="AC772" s="242"/>
      <c r="AD772" s="242"/>
      <c r="AE772" s="242"/>
      <c r="AF772" s="242"/>
      <c r="AG772" s="242"/>
      <c r="AH772" s="242"/>
      <c r="AI772" s="242"/>
      <c r="AJ772" s="242"/>
      <c r="AK772" s="242"/>
      <c r="AL772" s="242"/>
      <c r="AM772" s="242"/>
      <c r="AN772" s="242"/>
      <c r="AO772" s="242"/>
    </row>
    <row r="773" spans="1:41" ht="12" customHeight="1">
      <c r="A773" s="242"/>
      <c r="B773" s="247"/>
      <c r="C773" s="238"/>
      <c r="D773" s="238"/>
      <c r="E773" s="248"/>
      <c r="F773" s="196"/>
      <c r="G773" s="195"/>
      <c r="H773" s="196"/>
      <c r="I773" s="195"/>
      <c r="J773" s="203">
        <f>SUM(I769:I771)</f>
        <v>1336.1111111111113</v>
      </c>
      <c r="K773" s="242"/>
      <c r="L773" s="242"/>
      <c r="M773" s="242"/>
      <c r="N773" s="242"/>
      <c r="O773" s="242"/>
      <c r="P773" s="242"/>
      <c r="Q773" s="242"/>
      <c r="R773" s="242"/>
      <c r="S773" s="242"/>
      <c r="T773" s="242"/>
      <c r="U773" s="242"/>
      <c r="V773" s="242"/>
      <c r="W773" s="242"/>
      <c r="X773" s="242"/>
      <c r="Y773" s="242"/>
      <c r="Z773" s="242"/>
      <c r="AA773" s="242"/>
      <c r="AB773" s="242"/>
      <c r="AC773" s="242"/>
      <c r="AD773" s="242"/>
      <c r="AE773" s="242"/>
      <c r="AF773" s="242"/>
      <c r="AG773" s="242"/>
      <c r="AH773" s="242"/>
      <c r="AI773" s="242"/>
      <c r="AJ773" s="242"/>
      <c r="AK773" s="242"/>
      <c r="AL773" s="242"/>
      <c r="AM773" s="242"/>
      <c r="AN773" s="242"/>
      <c r="AO773" s="242"/>
    </row>
    <row r="774" spans="1:41" ht="12" customHeight="1">
      <c r="A774" s="242"/>
      <c r="B774" s="667" t="s">
        <v>268</v>
      </c>
      <c r="C774" s="662"/>
      <c r="D774" s="662"/>
      <c r="E774" s="663"/>
      <c r="F774" s="194" t="s">
        <v>13</v>
      </c>
      <c r="G774" s="193" t="s">
        <v>269</v>
      </c>
      <c r="H774" s="194" t="s">
        <v>209</v>
      </c>
      <c r="I774" s="193" t="s">
        <v>264</v>
      </c>
      <c r="J774" s="195"/>
      <c r="K774" s="242"/>
      <c r="L774" s="242"/>
      <c r="M774" s="242"/>
      <c r="N774" s="242"/>
      <c r="O774" s="242"/>
      <c r="P774" s="242"/>
      <c r="Q774" s="242"/>
      <c r="R774" s="242"/>
      <c r="S774" s="242"/>
      <c r="T774" s="242"/>
      <c r="U774" s="242"/>
      <c r="V774" s="242"/>
      <c r="W774" s="242"/>
      <c r="X774" s="242"/>
      <c r="Y774" s="242"/>
      <c r="Z774" s="242"/>
      <c r="AA774" s="242"/>
      <c r="AB774" s="242"/>
      <c r="AC774" s="242"/>
      <c r="AD774" s="242"/>
      <c r="AE774" s="242"/>
      <c r="AF774" s="242"/>
      <c r="AG774" s="242"/>
      <c r="AH774" s="242"/>
      <c r="AI774" s="242"/>
      <c r="AJ774" s="242"/>
      <c r="AK774" s="242"/>
      <c r="AL774" s="242"/>
      <c r="AM774" s="242"/>
      <c r="AN774" s="242"/>
      <c r="AO774" s="242"/>
    </row>
    <row r="775" spans="1:41" ht="12" customHeight="1">
      <c r="A775" s="242"/>
      <c r="B775" s="693" t="s">
        <v>330</v>
      </c>
      <c r="C775" s="662"/>
      <c r="D775" s="662"/>
      <c r="E775" s="663"/>
      <c r="F775" s="198" t="s">
        <v>21</v>
      </c>
      <c r="G775" s="195" t="e">
        <f>MATERIALES!#REF!</f>
        <v>#REF!</v>
      </c>
      <c r="H775" s="196">
        <v>1</v>
      </c>
      <c r="I775" s="211" t="e">
        <f t="shared" si="59" ref="I775:I780">SUM(G775*H775)</f>
        <v>#REF!</v>
      </c>
      <c r="J775" s="197"/>
      <c r="K775" s="242"/>
      <c r="L775" s="242"/>
      <c r="M775" s="242"/>
      <c r="N775" s="242"/>
      <c r="O775" s="242"/>
      <c r="P775" s="242"/>
      <c r="Q775" s="242"/>
      <c r="R775" s="242"/>
      <c r="S775" s="242"/>
      <c r="T775" s="242"/>
      <c r="U775" s="242"/>
      <c r="V775" s="242"/>
      <c r="W775" s="242"/>
      <c r="X775" s="242"/>
      <c r="Y775" s="242"/>
      <c r="Z775" s="242"/>
      <c r="AA775" s="242"/>
      <c r="AB775" s="242"/>
      <c r="AC775" s="242"/>
      <c r="AD775" s="242"/>
      <c r="AE775" s="242"/>
      <c r="AF775" s="242"/>
      <c r="AG775" s="242"/>
      <c r="AH775" s="242"/>
      <c r="AI775" s="242"/>
      <c r="AJ775" s="242"/>
      <c r="AK775" s="242"/>
      <c r="AL775" s="242"/>
      <c r="AM775" s="242"/>
      <c r="AN775" s="242"/>
      <c r="AO775" s="242"/>
    </row>
    <row r="776" spans="1:41" ht="12" customHeight="1">
      <c r="A776" s="242"/>
      <c r="B776" s="693"/>
      <c r="C776" s="662"/>
      <c r="D776" s="662"/>
      <c r="E776" s="663"/>
      <c r="F776" s="198"/>
      <c r="G776" s="195"/>
      <c r="H776" s="209"/>
      <c r="I776" s="211">
        <f t="shared" si="59"/>
        <v>0</v>
      </c>
      <c r="J776" s="206"/>
      <c r="K776" s="242"/>
      <c r="L776" s="242"/>
      <c r="M776" s="242"/>
      <c r="N776" s="242"/>
      <c r="O776" s="242"/>
      <c r="P776" s="242"/>
      <c r="Q776" s="242"/>
      <c r="R776" s="242"/>
      <c r="S776" s="242"/>
      <c r="T776" s="242"/>
      <c r="U776" s="242"/>
      <c r="V776" s="242"/>
      <c r="W776" s="242"/>
      <c r="X776" s="242"/>
      <c r="Y776" s="242"/>
      <c r="Z776" s="242"/>
      <c r="AA776" s="242"/>
      <c r="AB776" s="242"/>
      <c r="AC776" s="242"/>
      <c r="AD776" s="242"/>
      <c r="AE776" s="242"/>
      <c r="AF776" s="242"/>
      <c r="AG776" s="242"/>
      <c r="AH776" s="242"/>
      <c r="AI776" s="242"/>
      <c r="AJ776" s="242"/>
      <c r="AK776" s="242"/>
      <c r="AL776" s="242"/>
      <c r="AM776" s="242"/>
      <c r="AN776" s="242"/>
      <c r="AO776" s="242"/>
    </row>
    <row r="777" spans="1:41" ht="12" customHeight="1">
      <c r="A777" s="242"/>
      <c r="B777" s="669"/>
      <c r="C777" s="662"/>
      <c r="D777" s="662"/>
      <c r="E777" s="663"/>
      <c r="F777" s="273"/>
      <c r="G777" s="195"/>
      <c r="H777" s="209"/>
      <c r="I777" s="211">
        <f t="shared" si="59"/>
        <v>0</v>
      </c>
      <c r="J777" s="206"/>
      <c r="K777" s="242"/>
      <c r="L777" s="242"/>
      <c r="M777" s="242"/>
      <c r="N777" s="242"/>
      <c r="O777" s="242"/>
      <c r="P777" s="242"/>
      <c r="Q777" s="242"/>
      <c r="R777" s="242"/>
      <c r="S777" s="242"/>
      <c r="T777" s="242"/>
      <c r="U777" s="242"/>
      <c r="V777" s="242"/>
      <c r="W777" s="242"/>
      <c r="X777" s="242"/>
      <c r="Y777" s="242"/>
      <c r="Z777" s="242"/>
      <c r="AA777" s="242"/>
      <c r="AB777" s="242"/>
      <c r="AC777" s="242"/>
      <c r="AD777" s="242"/>
      <c r="AE777" s="242"/>
      <c r="AF777" s="242"/>
      <c r="AG777" s="242"/>
      <c r="AH777" s="242"/>
      <c r="AI777" s="242"/>
      <c r="AJ777" s="242"/>
      <c r="AK777" s="242"/>
      <c r="AL777" s="242"/>
      <c r="AM777" s="242"/>
      <c r="AN777" s="242"/>
      <c r="AO777" s="242"/>
    </row>
    <row r="778" spans="1:41" ht="12" customHeight="1">
      <c r="A778" s="242"/>
      <c r="B778" s="669"/>
      <c r="C778" s="662"/>
      <c r="D778" s="662"/>
      <c r="E778" s="663"/>
      <c r="F778" s="273"/>
      <c r="G778" s="195"/>
      <c r="H778" s="209"/>
      <c r="I778" s="211">
        <f t="shared" si="59"/>
        <v>0</v>
      </c>
      <c r="J778" s="206"/>
      <c r="K778" s="242"/>
      <c r="L778" s="242"/>
      <c r="M778" s="242"/>
      <c r="N778" s="242"/>
      <c r="O778" s="242"/>
      <c r="P778" s="242"/>
      <c r="Q778" s="242"/>
      <c r="R778" s="242"/>
      <c r="S778" s="242"/>
      <c r="T778" s="242"/>
      <c r="U778" s="242"/>
      <c r="V778" s="242"/>
      <c r="W778" s="242"/>
      <c r="X778" s="242"/>
      <c r="Y778" s="242"/>
      <c r="Z778" s="242"/>
      <c r="AA778" s="242"/>
      <c r="AB778" s="242"/>
      <c r="AC778" s="242"/>
      <c r="AD778" s="242"/>
      <c r="AE778" s="242"/>
      <c r="AF778" s="242"/>
      <c r="AG778" s="242"/>
      <c r="AH778" s="242"/>
      <c r="AI778" s="242"/>
      <c r="AJ778" s="242"/>
      <c r="AK778" s="242"/>
      <c r="AL778" s="242"/>
      <c r="AM778" s="242"/>
      <c r="AN778" s="242"/>
      <c r="AO778" s="242"/>
    </row>
    <row r="779" spans="1:41" ht="14.25" customHeight="1">
      <c r="A779" s="242"/>
      <c r="B779" s="669"/>
      <c r="C779" s="662"/>
      <c r="D779" s="662"/>
      <c r="E779" s="663"/>
      <c r="F779" s="207"/>
      <c r="G779" s="211"/>
      <c r="H779" s="266"/>
      <c r="I779" s="211">
        <f t="shared" si="59"/>
        <v>0</v>
      </c>
      <c r="J779" s="206"/>
      <c r="K779" s="242"/>
      <c r="L779" s="242"/>
      <c r="M779" s="242"/>
      <c r="N779" s="242"/>
      <c r="O779" s="242"/>
      <c r="P779" s="242"/>
      <c r="Q779" s="242"/>
      <c r="R779" s="242"/>
      <c r="S779" s="242"/>
      <c r="T779" s="242"/>
      <c r="U779" s="242"/>
      <c r="V779" s="242"/>
      <c r="W779" s="242"/>
      <c r="X779" s="242"/>
      <c r="Y779" s="242"/>
      <c r="Z779" s="242"/>
      <c r="AA779" s="242"/>
      <c r="AB779" s="242"/>
      <c r="AC779" s="242"/>
      <c r="AD779" s="242"/>
      <c r="AE779" s="242"/>
      <c r="AF779" s="242"/>
      <c r="AG779" s="242"/>
      <c r="AH779" s="242"/>
      <c r="AI779" s="242"/>
      <c r="AJ779" s="242"/>
      <c r="AK779" s="242"/>
      <c r="AL779" s="242"/>
      <c r="AM779" s="242"/>
      <c r="AN779" s="242"/>
      <c r="AO779" s="242"/>
    </row>
    <row r="780" spans="1:41" ht="14.25" customHeight="1">
      <c r="A780" s="242"/>
      <c r="B780" s="669"/>
      <c r="C780" s="662"/>
      <c r="D780" s="662"/>
      <c r="E780" s="663"/>
      <c r="F780" s="207"/>
      <c r="G780" s="211"/>
      <c r="H780" s="209"/>
      <c r="I780" s="211">
        <f t="shared" si="59"/>
        <v>0</v>
      </c>
      <c r="J780" s="206"/>
      <c r="K780" s="242"/>
      <c r="L780" s="242"/>
      <c r="M780" s="242"/>
      <c r="N780" s="242"/>
      <c r="O780" s="242"/>
      <c r="P780" s="242"/>
      <c r="Q780" s="242"/>
      <c r="R780" s="242"/>
      <c r="S780" s="242"/>
      <c r="T780" s="242"/>
      <c r="U780" s="242"/>
      <c r="V780" s="242"/>
      <c r="W780" s="242"/>
      <c r="X780" s="242"/>
      <c r="Y780" s="242"/>
      <c r="Z780" s="242"/>
      <c r="AA780" s="242"/>
      <c r="AB780" s="242"/>
      <c r="AC780" s="242"/>
      <c r="AD780" s="242"/>
      <c r="AE780" s="242"/>
      <c r="AF780" s="242"/>
      <c r="AG780" s="242"/>
      <c r="AH780" s="242"/>
      <c r="AI780" s="242"/>
      <c r="AJ780" s="242"/>
      <c r="AK780" s="242"/>
      <c r="AL780" s="242"/>
      <c r="AM780" s="242"/>
      <c r="AN780" s="242"/>
      <c r="AO780" s="242"/>
    </row>
    <row r="781" spans="1:41" ht="12" customHeight="1">
      <c r="A781" s="242"/>
      <c r="B781" s="669"/>
      <c r="C781" s="662"/>
      <c r="D781" s="663"/>
      <c r="E781" s="195"/>
      <c r="F781" s="196"/>
      <c r="G781" s="195"/>
      <c r="H781" s="196"/>
      <c r="I781" s="211"/>
      <c r="J781" s="195" t="s">
        <v>267</v>
      </c>
      <c r="K781" s="242"/>
      <c r="L781" s="242"/>
      <c r="M781" s="242"/>
      <c r="N781" s="242"/>
      <c r="O781" s="242"/>
      <c r="P781" s="242"/>
      <c r="Q781" s="242"/>
      <c r="R781" s="242"/>
      <c r="S781" s="242"/>
      <c r="T781" s="242"/>
      <c r="U781" s="242"/>
      <c r="V781" s="242"/>
      <c r="W781" s="242"/>
      <c r="X781" s="242"/>
      <c r="Y781" s="242"/>
      <c r="Z781" s="242"/>
      <c r="AA781" s="242"/>
      <c r="AB781" s="242"/>
      <c r="AC781" s="242"/>
      <c r="AD781" s="242"/>
      <c r="AE781" s="242"/>
      <c r="AF781" s="242"/>
      <c r="AG781" s="242"/>
      <c r="AH781" s="242"/>
      <c r="AI781" s="242"/>
      <c r="AJ781" s="242"/>
      <c r="AK781" s="242"/>
      <c r="AL781" s="242"/>
      <c r="AM781" s="242"/>
      <c r="AN781" s="242"/>
      <c r="AO781" s="242"/>
    </row>
    <row r="782" spans="1:41" ht="12" customHeight="1">
      <c r="A782" s="242"/>
      <c r="B782" s="664"/>
      <c r="C782" s="665"/>
      <c r="D782" s="665"/>
      <c r="E782" s="666"/>
      <c r="F782" s="212"/>
      <c r="G782" s="213"/>
      <c r="H782" s="214"/>
      <c r="I782" s="213"/>
      <c r="J782" s="215" t="e">
        <f>SUM(I775:I780)</f>
        <v>#REF!</v>
      </c>
      <c r="K782" s="242"/>
      <c r="L782" s="242"/>
      <c r="M782" s="242"/>
      <c r="N782" s="242"/>
      <c r="O782" s="242"/>
      <c r="P782" s="242"/>
      <c r="Q782" s="242"/>
      <c r="R782" s="242"/>
      <c r="S782" s="242"/>
      <c r="T782" s="242"/>
      <c r="U782" s="242"/>
      <c r="V782" s="242"/>
      <c r="W782" s="242"/>
      <c r="X782" s="242"/>
      <c r="Y782" s="242"/>
      <c r="Z782" s="242"/>
      <c r="AA782" s="242"/>
      <c r="AB782" s="242"/>
      <c r="AC782" s="242"/>
      <c r="AD782" s="242"/>
      <c r="AE782" s="242"/>
      <c r="AF782" s="242"/>
      <c r="AG782" s="242"/>
      <c r="AH782" s="242"/>
      <c r="AI782" s="242"/>
      <c r="AJ782" s="242"/>
      <c r="AK782" s="242"/>
      <c r="AL782" s="242"/>
      <c r="AM782" s="242"/>
      <c r="AN782" s="242"/>
      <c r="AO782" s="242"/>
    </row>
    <row r="783" spans="1:41" ht="12" customHeight="1">
      <c r="A783" s="242"/>
      <c r="B783" s="667" t="s">
        <v>273</v>
      </c>
      <c r="C783" s="668"/>
      <c r="D783" s="194" t="s">
        <v>14</v>
      </c>
      <c r="E783" s="205" t="s">
        <v>274</v>
      </c>
      <c r="F783" s="192" t="s">
        <v>275</v>
      </c>
      <c r="G783" s="205" t="s">
        <v>276</v>
      </c>
      <c r="H783" s="192" t="s">
        <v>277</v>
      </c>
      <c r="I783" s="205" t="s">
        <v>278</v>
      </c>
      <c r="J783" s="195"/>
      <c r="K783" s="242"/>
      <c r="L783" s="242"/>
      <c r="M783" s="242"/>
      <c r="N783" s="242"/>
      <c r="O783" s="242"/>
      <c r="P783" s="242"/>
      <c r="Q783" s="242"/>
      <c r="R783" s="242"/>
      <c r="S783" s="242"/>
      <c r="T783" s="242"/>
      <c r="U783" s="242"/>
      <c r="V783" s="242"/>
      <c r="W783" s="242"/>
      <c r="X783" s="242"/>
      <c r="Y783" s="242"/>
      <c r="Z783" s="242"/>
      <c r="AA783" s="242"/>
      <c r="AB783" s="242"/>
      <c r="AC783" s="242"/>
      <c r="AD783" s="242"/>
      <c r="AE783" s="242"/>
      <c r="AF783" s="242"/>
      <c r="AG783" s="242"/>
      <c r="AH783" s="242"/>
      <c r="AI783" s="242"/>
      <c r="AJ783" s="242"/>
      <c r="AK783" s="242"/>
      <c r="AL783" s="242"/>
      <c r="AM783" s="242"/>
      <c r="AN783" s="242"/>
      <c r="AO783" s="242"/>
    </row>
    <row r="784" spans="1:41" ht="12" customHeight="1">
      <c r="A784" s="242"/>
      <c r="B784" s="669" t="s">
        <v>279</v>
      </c>
      <c r="C784" s="668"/>
      <c r="D784" s="196">
        <v>1</v>
      </c>
      <c r="E784" s="195">
        <f>90000*D784</f>
        <v>90000</v>
      </c>
      <c r="F784" s="196">
        <v>85</v>
      </c>
      <c r="G784" s="195">
        <f t="shared" si="60" ref="G784:G785">SUM(E784*(1+F784/100))</f>
        <v>166500</v>
      </c>
      <c r="H784" s="276">
        <v>9</v>
      </c>
      <c r="I784" s="211">
        <f t="shared" si="61" ref="I784:I785">SUM(G784/H784)</f>
        <v>18500</v>
      </c>
      <c r="J784" s="206"/>
      <c r="K784" s="242"/>
      <c r="L784" s="242"/>
      <c r="M784" s="242"/>
      <c r="N784" s="242"/>
      <c r="O784" s="242"/>
      <c r="P784" s="242"/>
      <c r="Q784" s="242"/>
      <c r="R784" s="242"/>
      <c r="S784" s="242"/>
      <c r="T784" s="242"/>
      <c r="U784" s="242"/>
      <c r="V784" s="242"/>
      <c r="W784" s="242"/>
      <c r="X784" s="242"/>
      <c r="Y784" s="242"/>
      <c r="Z784" s="242"/>
      <c r="AA784" s="242"/>
      <c r="AB784" s="242"/>
      <c r="AC784" s="242"/>
      <c r="AD784" s="242"/>
      <c r="AE784" s="242"/>
      <c r="AF784" s="242"/>
      <c r="AG784" s="242"/>
      <c r="AH784" s="242"/>
      <c r="AI784" s="242"/>
      <c r="AJ784" s="242"/>
      <c r="AK784" s="242"/>
      <c r="AL784" s="242"/>
      <c r="AM784" s="242"/>
      <c r="AN784" s="242"/>
      <c r="AO784" s="242"/>
    </row>
    <row r="785" spans="1:41" ht="12" customHeight="1">
      <c r="A785" s="242"/>
      <c r="B785" s="669" t="s">
        <v>280</v>
      </c>
      <c r="C785" s="668"/>
      <c r="D785" s="196">
        <v>1</v>
      </c>
      <c r="E785" s="195">
        <f>40000*D785</f>
        <v>40000</v>
      </c>
      <c r="F785" s="196">
        <f>F784</f>
        <v>85</v>
      </c>
      <c r="G785" s="195">
        <f t="shared" si="60"/>
        <v>74000</v>
      </c>
      <c r="H785" s="276">
        <f>H784</f>
        <v>9</v>
      </c>
      <c r="I785" s="211">
        <f t="shared" si="61"/>
        <v>8222.2222222222226</v>
      </c>
      <c r="J785" s="206"/>
      <c r="K785" s="242"/>
      <c r="L785" s="242"/>
      <c r="M785" s="242"/>
      <c r="N785" s="242"/>
      <c r="O785" s="242"/>
      <c r="P785" s="242"/>
      <c r="Q785" s="242"/>
      <c r="R785" s="242"/>
      <c r="S785" s="242"/>
      <c r="T785" s="242"/>
      <c r="U785" s="242"/>
      <c r="V785" s="242"/>
      <c r="W785" s="242"/>
      <c r="X785" s="242"/>
      <c r="Y785" s="242"/>
      <c r="Z785" s="242"/>
      <c r="AA785" s="242"/>
      <c r="AB785" s="242"/>
      <c r="AC785" s="242"/>
      <c r="AD785" s="242"/>
      <c r="AE785" s="242"/>
      <c r="AF785" s="242"/>
      <c r="AG785" s="242"/>
      <c r="AH785" s="242"/>
      <c r="AI785" s="242"/>
      <c r="AJ785" s="242"/>
      <c r="AK785" s="242"/>
      <c r="AL785" s="242"/>
      <c r="AM785" s="242"/>
      <c r="AN785" s="242"/>
      <c r="AO785" s="242"/>
    </row>
    <row r="786" spans="1:41" ht="12" customHeight="1">
      <c r="A786" s="242"/>
      <c r="B786" s="669"/>
      <c r="C786" s="662"/>
      <c r="D786" s="663"/>
      <c r="E786" s="195"/>
      <c r="F786" s="196"/>
      <c r="G786" s="195"/>
      <c r="H786" s="196"/>
      <c r="I786" s="211"/>
      <c r="J786" s="195" t="s">
        <v>267</v>
      </c>
      <c r="K786" s="242"/>
      <c r="L786" s="242"/>
      <c r="M786" s="242"/>
      <c r="N786" s="242"/>
      <c r="O786" s="242"/>
      <c r="P786" s="242"/>
      <c r="Q786" s="242"/>
      <c r="R786" s="242"/>
      <c r="S786" s="242"/>
      <c r="T786" s="242"/>
      <c r="U786" s="242"/>
      <c r="V786" s="242"/>
      <c r="W786" s="242"/>
      <c r="X786" s="242"/>
      <c r="Y786" s="242"/>
      <c r="Z786" s="242"/>
      <c r="AA786" s="242"/>
      <c r="AB786" s="242"/>
      <c r="AC786" s="242"/>
      <c r="AD786" s="242"/>
      <c r="AE786" s="242"/>
      <c r="AF786" s="242"/>
      <c r="AG786" s="242"/>
      <c r="AH786" s="242"/>
      <c r="AI786" s="242"/>
      <c r="AJ786" s="242"/>
      <c r="AK786" s="242"/>
      <c r="AL786" s="242"/>
      <c r="AM786" s="242"/>
      <c r="AN786" s="242"/>
      <c r="AO786" s="242"/>
    </row>
    <row r="787" spans="1:41" ht="12" customHeight="1">
      <c r="A787" s="242"/>
      <c r="B787" s="670"/>
      <c r="C787" s="662"/>
      <c r="D787" s="663"/>
      <c r="E787" s="211"/>
      <c r="F787" s="196"/>
      <c r="G787" s="211"/>
      <c r="H787" s="196"/>
      <c r="I787" s="211"/>
      <c r="J787" s="203">
        <f>SUM(I784:I785)</f>
        <v>26722.222222222223</v>
      </c>
      <c r="K787" s="242"/>
      <c r="L787" s="242"/>
      <c r="M787" s="242"/>
      <c r="N787" s="242"/>
      <c r="O787" s="242"/>
      <c r="P787" s="242"/>
      <c r="Q787" s="242"/>
      <c r="R787" s="242"/>
      <c r="S787" s="242"/>
      <c r="T787" s="242"/>
      <c r="U787" s="242"/>
      <c r="V787" s="242"/>
      <c r="W787" s="242"/>
      <c r="X787" s="242"/>
      <c r="Y787" s="242"/>
      <c r="Z787" s="242"/>
      <c r="AA787" s="242"/>
      <c r="AB787" s="242"/>
      <c r="AC787" s="242"/>
      <c r="AD787" s="242"/>
      <c r="AE787" s="242"/>
      <c r="AF787" s="242"/>
      <c r="AG787" s="242"/>
      <c r="AH787" s="242"/>
      <c r="AI787" s="242"/>
      <c r="AJ787" s="242"/>
      <c r="AK787" s="242"/>
      <c r="AL787" s="242"/>
      <c r="AM787" s="242"/>
      <c r="AN787" s="242"/>
      <c r="AO787" s="242"/>
    </row>
    <row r="788" spans="1:41" ht="12" customHeight="1">
      <c r="A788" s="242"/>
      <c r="B788" s="667" t="s">
        <v>281</v>
      </c>
      <c r="C788" s="662"/>
      <c r="D788" s="663"/>
      <c r="E788" s="205" t="s">
        <v>13</v>
      </c>
      <c r="F788" s="192" t="s">
        <v>14</v>
      </c>
      <c r="G788" s="216" t="s">
        <v>282</v>
      </c>
      <c r="H788" s="192" t="s">
        <v>283</v>
      </c>
      <c r="I788" s="205" t="s">
        <v>264</v>
      </c>
      <c r="J788" s="195"/>
      <c r="K788" s="242"/>
      <c r="L788" s="242"/>
      <c r="M788" s="242"/>
      <c r="N788" s="242"/>
      <c r="O788" s="242"/>
      <c r="P788" s="242"/>
      <c r="Q788" s="242"/>
      <c r="R788" s="242"/>
      <c r="S788" s="242"/>
      <c r="T788" s="242"/>
      <c r="U788" s="242"/>
      <c r="V788" s="242"/>
      <c r="W788" s="242"/>
      <c r="X788" s="242"/>
      <c r="Y788" s="242"/>
      <c r="Z788" s="242"/>
      <c r="AA788" s="242"/>
      <c r="AB788" s="242"/>
      <c r="AC788" s="242"/>
      <c r="AD788" s="242"/>
      <c r="AE788" s="242"/>
      <c r="AF788" s="242"/>
      <c r="AG788" s="242"/>
      <c r="AH788" s="242"/>
      <c r="AI788" s="242"/>
      <c r="AJ788" s="242"/>
      <c r="AK788" s="242"/>
      <c r="AL788" s="242"/>
      <c r="AM788" s="242"/>
      <c r="AN788" s="242"/>
      <c r="AO788" s="242"/>
    </row>
    <row r="789" spans="1:41" ht="12" customHeight="1">
      <c r="A789" s="242"/>
      <c r="B789" s="661"/>
      <c r="C789" s="662"/>
      <c r="D789" s="663"/>
      <c r="E789" s="205"/>
      <c r="F789" s="192"/>
      <c r="G789" s="216"/>
      <c r="H789" s="192"/>
      <c r="I789" s="205"/>
      <c r="J789" s="195"/>
      <c r="K789" s="242"/>
      <c r="L789" s="242"/>
      <c r="M789" s="242"/>
      <c r="N789" s="242"/>
      <c r="O789" s="242"/>
      <c r="P789" s="242"/>
      <c r="Q789" s="242"/>
      <c r="R789" s="242"/>
      <c r="S789" s="242"/>
      <c r="T789" s="242"/>
      <c r="U789" s="242"/>
      <c r="V789" s="242"/>
      <c r="W789" s="242"/>
      <c r="X789" s="242"/>
      <c r="Y789" s="242"/>
      <c r="Z789" s="242"/>
      <c r="AA789" s="242"/>
      <c r="AB789" s="242"/>
      <c r="AC789" s="242"/>
      <c r="AD789" s="242"/>
      <c r="AE789" s="242"/>
      <c r="AF789" s="242"/>
      <c r="AG789" s="242"/>
      <c r="AH789" s="242"/>
      <c r="AI789" s="242"/>
      <c r="AJ789" s="242"/>
      <c r="AK789" s="242"/>
      <c r="AL789" s="242"/>
      <c r="AM789" s="242"/>
      <c r="AN789" s="242"/>
      <c r="AO789" s="242"/>
    </row>
    <row r="790" spans="1:41" ht="12" customHeight="1">
      <c r="A790" s="242"/>
      <c r="B790" s="670"/>
      <c r="C790" s="662"/>
      <c r="D790" s="663"/>
      <c r="E790" s="195"/>
      <c r="F790" s="218"/>
      <c r="G790" s="195"/>
      <c r="H790" s="196"/>
      <c r="I790" s="211"/>
      <c r="J790" s="195" t="s">
        <v>267</v>
      </c>
      <c r="K790" s="242"/>
      <c r="L790" s="242"/>
      <c r="M790" s="242"/>
      <c r="N790" s="242"/>
      <c r="O790" s="242"/>
      <c r="P790" s="242"/>
      <c r="Q790" s="242"/>
      <c r="R790" s="242"/>
      <c r="S790" s="242"/>
      <c r="T790" s="242"/>
      <c r="U790" s="242"/>
      <c r="V790" s="242"/>
      <c r="W790" s="242"/>
      <c r="X790" s="242"/>
      <c r="Y790" s="242"/>
      <c r="Z790" s="242"/>
      <c r="AA790" s="242"/>
      <c r="AB790" s="242"/>
      <c r="AC790" s="242"/>
      <c r="AD790" s="242"/>
      <c r="AE790" s="242"/>
      <c r="AF790" s="242"/>
      <c r="AG790" s="242"/>
      <c r="AH790" s="242"/>
      <c r="AI790" s="242"/>
      <c r="AJ790" s="242"/>
      <c r="AK790" s="242"/>
      <c r="AL790" s="242"/>
      <c r="AM790" s="242"/>
      <c r="AN790" s="242"/>
      <c r="AO790" s="242"/>
    </row>
    <row r="791" spans="1:41" ht="12" customHeight="1">
      <c r="A791" s="242"/>
      <c r="B791" s="670"/>
      <c r="C791" s="662"/>
      <c r="D791" s="663"/>
      <c r="E791" s="195"/>
      <c r="F791" s="218"/>
      <c r="G791" s="195"/>
      <c r="H791" s="196"/>
      <c r="I791" s="211"/>
      <c r="J791" s="203">
        <f>SUM(J790)</f>
        <v>0</v>
      </c>
      <c r="K791" s="242"/>
      <c r="L791" s="242"/>
      <c r="M791" s="242"/>
      <c r="N791" s="242"/>
      <c r="O791" s="242"/>
      <c r="P791" s="242"/>
      <c r="Q791" s="242"/>
      <c r="R791" s="242"/>
      <c r="S791" s="242"/>
      <c r="T791" s="242"/>
      <c r="U791" s="242"/>
      <c r="V791" s="242"/>
      <c r="W791" s="242"/>
      <c r="X791" s="242"/>
      <c r="Y791" s="242"/>
      <c r="Z791" s="242"/>
      <c r="AA791" s="242"/>
      <c r="AB791" s="242"/>
      <c r="AC791" s="242"/>
      <c r="AD791" s="242"/>
      <c r="AE791" s="242"/>
      <c r="AF791" s="242"/>
      <c r="AG791" s="242"/>
      <c r="AH791" s="242"/>
      <c r="AI791" s="242"/>
      <c r="AJ791" s="242"/>
      <c r="AK791" s="242"/>
      <c r="AL791" s="242"/>
      <c r="AM791" s="242"/>
      <c r="AN791" s="242"/>
      <c r="AO791" s="242"/>
    </row>
    <row r="792" spans="1:41" ht="12" customHeight="1">
      <c r="A792" s="242"/>
      <c r="B792" s="661" t="s">
        <v>137</v>
      </c>
      <c r="C792" s="662"/>
      <c r="D792" s="662"/>
      <c r="E792" s="662"/>
      <c r="F792" s="662"/>
      <c r="G792" s="662"/>
      <c r="H792" s="662"/>
      <c r="I792" s="663"/>
      <c r="J792" s="219" t="e">
        <f>SUM(J773+J782+J787+J791)</f>
        <v>#REF!</v>
      </c>
      <c r="K792" s="242"/>
      <c r="L792" s="242"/>
      <c r="M792" s="242"/>
      <c r="N792" s="242"/>
      <c r="O792" s="242"/>
      <c r="P792" s="242"/>
      <c r="Q792" s="242"/>
      <c r="R792" s="242"/>
      <c r="S792" s="242"/>
      <c r="T792" s="242"/>
      <c r="U792" s="242"/>
      <c r="V792" s="242"/>
      <c r="W792" s="242"/>
      <c r="X792" s="242"/>
      <c r="Y792" s="242"/>
      <c r="Z792" s="242"/>
      <c r="AA792" s="242"/>
      <c r="AB792" s="242"/>
      <c r="AC792" s="242"/>
      <c r="AD792" s="242"/>
      <c r="AE792" s="242"/>
      <c r="AF792" s="242"/>
      <c r="AG792" s="242"/>
      <c r="AH792" s="242"/>
      <c r="AI792" s="242"/>
      <c r="AJ792" s="242"/>
      <c r="AK792" s="242"/>
      <c r="AL792" s="242"/>
      <c r="AM792" s="242"/>
      <c r="AN792" s="242"/>
      <c r="AO792" s="242"/>
    </row>
    <row r="793" spans="1:41" ht="12" customHeight="1">
      <c r="A793" s="242"/>
      <c r="B793" s="661" t="s">
        <v>284</v>
      </c>
      <c r="C793" s="662"/>
      <c r="D793" s="662"/>
      <c r="E793" s="662"/>
      <c r="F793" s="662"/>
      <c r="G793" s="662"/>
      <c r="H793" s="662"/>
      <c r="I793" s="663"/>
      <c r="J793" s="203" t="e">
        <f>J792</f>
        <v>#REF!</v>
      </c>
      <c r="K793" s="242"/>
      <c r="L793" s="242"/>
      <c r="M793" s="242"/>
      <c r="N793" s="242"/>
      <c r="O793" s="242"/>
      <c r="P793" s="242"/>
      <c r="Q793" s="242"/>
      <c r="R793" s="242"/>
      <c r="S793" s="242"/>
      <c r="T793" s="242"/>
      <c r="U793" s="242"/>
      <c r="V793" s="242"/>
      <c r="W793" s="242"/>
      <c r="X793" s="242"/>
      <c r="Y793" s="242"/>
      <c r="Z793" s="242"/>
      <c r="AA793" s="242"/>
      <c r="AB793" s="242"/>
      <c r="AC793" s="242"/>
      <c r="AD793" s="242"/>
      <c r="AE793" s="242"/>
      <c r="AF793" s="242"/>
      <c r="AG793" s="242"/>
      <c r="AH793" s="242"/>
      <c r="AI793" s="242"/>
      <c r="AJ793" s="242"/>
      <c r="AK793" s="242"/>
      <c r="AL793" s="242"/>
      <c r="AM793" s="242"/>
      <c r="AN793" s="242"/>
      <c r="AO793" s="242"/>
    </row>
    <row r="794" spans="1:41" ht="12" customHeight="1">
      <c r="A794" s="242"/>
      <c r="B794" s="232"/>
      <c r="C794" s="236"/>
      <c r="D794" s="233"/>
      <c r="E794" s="237"/>
      <c r="F794" s="233"/>
      <c r="G794" s="237"/>
      <c r="H794" s="236"/>
      <c r="I794" s="237"/>
      <c r="J794" s="234"/>
      <c r="K794" s="242"/>
      <c r="L794" s="242"/>
      <c r="M794" s="242"/>
      <c r="N794" s="242"/>
      <c r="O794" s="242"/>
      <c r="P794" s="242"/>
      <c r="Q794" s="242"/>
      <c r="R794" s="242"/>
      <c r="S794" s="242"/>
      <c r="T794" s="242"/>
      <c r="U794" s="242"/>
      <c r="V794" s="242"/>
      <c r="W794" s="242"/>
      <c r="X794" s="242"/>
      <c r="Y794" s="242"/>
      <c r="Z794" s="242"/>
      <c r="AA794" s="242"/>
      <c r="AB794" s="242"/>
      <c r="AC794" s="242"/>
      <c r="AD794" s="242"/>
      <c r="AE794" s="242"/>
      <c r="AF794" s="242"/>
      <c r="AG794" s="242"/>
      <c r="AH794" s="242"/>
      <c r="AI794" s="242"/>
      <c r="AJ794" s="242"/>
      <c r="AK794" s="242"/>
      <c r="AL794" s="242"/>
      <c r="AM794" s="242"/>
      <c r="AN794" s="242"/>
      <c r="AO794" s="242"/>
    </row>
    <row r="795" spans="1:41" ht="12" customHeight="1">
      <c r="A795" s="242"/>
      <c r="B795" s="247"/>
      <c r="C795" s="239"/>
      <c r="D795" s="238"/>
      <c r="E795" s="240"/>
      <c r="F795" s="238"/>
      <c r="G795" s="240"/>
      <c r="H795" s="239"/>
      <c r="I795" s="240"/>
      <c r="J795" s="248"/>
      <c r="K795" s="242"/>
      <c r="L795" s="242"/>
      <c r="M795" s="242"/>
      <c r="N795" s="242"/>
      <c r="O795" s="242"/>
      <c r="P795" s="242"/>
      <c r="Q795" s="242"/>
      <c r="R795" s="242"/>
      <c r="S795" s="242"/>
      <c r="T795" s="242"/>
      <c r="U795" s="242"/>
      <c r="V795" s="242"/>
      <c r="W795" s="242"/>
      <c r="X795" s="242"/>
      <c r="Y795" s="242"/>
      <c r="Z795" s="242"/>
      <c r="AA795" s="242"/>
      <c r="AB795" s="242"/>
      <c r="AC795" s="242"/>
      <c r="AD795" s="242"/>
      <c r="AE795" s="242"/>
      <c r="AF795" s="242"/>
      <c r="AG795" s="242"/>
      <c r="AH795" s="242"/>
      <c r="AI795" s="242"/>
      <c r="AJ795" s="242"/>
      <c r="AK795" s="242"/>
      <c r="AL795" s="242"/>
      <c r="AM795" s="242"/>
      <c r="AN795" s="242"/>
      <c r="AO795" s="242"/>
    </row>
    <row r="796" spans="1:41" ht="30" customHeight="1">
      <c r="A796" s="242"/>
      <c r="B796" s="242"/>
      <c r="C796" s="244"/>
      <c r="D796" s="242"/>
      <c r="E796" s="245"/>
      <c r="F796" s="242"/>
      <c r="G796" s="245"/>
      <c r="H796" s="244"/>
      <c r="I796" s="245"/>
      <c r="J796" s="245"/>
      <c r="K796" s="242"/>
      <c r="L796" s="242"/>
      <c r="M796" s="242"/>
      <c r="N796" s="242"/>
      <c r="O796" s="242"/>
      <c r="P796" s="242"/>
      <c r="Q796" s="242"/>
      <c r="R796" s="242"/>
      <c r="S796" s="242"/>
      <c r="T796" s="242"/>
      <c r="U796" s="242"/>
      <c r="V796" s="242"/>
      <c r="W796" s="242"/>
      <c r="X796" s="242"/>
      <c r="Y796" s="242"/>
      <c r="Z796" s="242"/>
      <c r="AA796" s="242"/>
      <c r="AB796" s="242"/>
      <c r="AC796" s="242"/>
      <c r="AD796" s="242"/>
      <c r="AE796" s="242"/>
      <c r="AF796" s="242"/>
      <c r="AG796" s="242"/>
      <c r="AH796" s="242"/>
      <c r="AI796" s="242"/>
      <c r="AJ796" s="242"/>
      <c r="AK796" s="242"/>
      <c r="AL796" s="242"/>
      <c r="AM796" s="242"/>
      <c r="AN796" s="242"/>
      <c r="AO796" s="242"/>
    </row>
    <row r="797" spans="1:41" ht="30" customHeight="1">
      <c r="A797" s="314"/>
      <c r="B797" s="314"/>
      <c r="C797" s="314"/>
      <c r="D797" s="314"/>
      <c r="E797" s="322"/>
      <c r="F797" s="314"/>
      <c r="G797" s="322"/>
      <c r="H797" s="314"/>
      <c r="I797" s="322"/>
      <c r="J797" s="322"/>
      <c r="K797" s="314"/>
      <c r="L797" s="314"/>
      <c r="M797" s="314"/>
      <c r="N797" s="314"/>
      <c r="O797" s="314"/>
      <c r="P797" s="314"/>
      <c r="Q797" s="314"/>
      <c r="R797" s="314"/>
      <c r="S797" s="314"/>
      <c r="T797" s="314"/>
      <c r="U797" s="314"/>
      <c r="V797" s="314"/>
      <c r="W797" s="314"/>
      <c r="X797" s="314"/>
      <c r="Y797" s="314"/>
      <c r="Z797" s="314"/>
      <c r="AA797" s="314"/>
      <c r="AB797" s="314"/>
      <c r="AC797" s="314"/>
      <c r="AD797" s="314"/>
      <c r="AE797" s="314"/>
      <c r="AF797" s="314"/>
      <c r="AG797" s="314"/>
      <c r="AH797" s="314"/>
      <c r="AI797" s="314"/>
      <c r="AJ797" s="314"/>
      <c r="AK797" s="314"/>
      <c r="AL797" s="314"/>
      <c r="AM797" s="314"/>
      <c r="AN797" s="314"/>
      <c r="AO797" s="314"/>
    </row>
    <row r="798" spans="1:41" ht="12" customHeight="1">
      <c r="A798" s="173"/>
      <c r="B798" s="696"/>
      <c r="C798" s="665"/>
      <c r="D798" s="682"/>
      <c r="E798" s="178"/>
      <c r="F798" s="177"/>
      <c r="G798" s="178"/>
      <c r="H798" s="179"/>
      <c r="I798" s="178"/>
      <c r="J798" s="180"/>
      <c r="K798" s="314"/>
      <c r="L798" s="314"/>
      <c r="M798" s="314"/>
      <c r="N798" s="314"/>
      <c r="O798" s="314"/>
      <c r="P798" s="314"/>
      <c r="Q798" s="314"/>
      <c r="R798" s="314"/>
      <c r="S798" s="314"/>
      <c r="T798" s="314"/>
      <c r="U798" s="314"/>
      <c r="V798" s="314"/>
      <c r="W798" s="314"/>
      <c r="X798" s="314"/>
      <c r="Y798" s="314"/>
      <c r="Z798" s="314"/>
      <c r="AA798" s="314"/>
      <c r="AB798" s="314"/>
      <c r="AC798" s="314"/>
      <c r="AD798" s="314"/>
      <c r="AE798" s="314"/>
      <c r="AF798" s="314"/>
      <c r="AG798" s="314"/>
      <c r="AH798" s="314"/>
      <c r="AI798" s="314"/>
      <c r="AJ798" s="314"/>
      <c r="AK798" s="314"/>
      <c r="AL798" s="314"/>
      <c r="AM798" s="314"/>
      <c r="AN798" s="314"/>
      <c r="AO798" s="314"/>
    </row>
    <row r="799" spans="1:41" ht="14.25" customHeight="1">
      <c r="A799" s="173"/>
      <c r="B799" s="697" t="s">
        <v>257</v>
      </c>
      <c r="C799" s="676"/>
      <c r="D799" s="690" t="e">
        <f>+$D$8</f>
        <v>#REF!</v>
      </c>
      <c r="E799" s="672"/>
      <c r="F799" s="672"/>
      <c r="G799" s="672"/>
      <c r="H799" s="672"/>
      <c r="I799" s="672"/>
      <c r="J799" s="673"/>
      <c r="K799" s="314"/>
      <c r="L799" s="314"/>
      <c r="M799" s="314"/>
      <c r="N799" s="314"/>
      <c r="O799" s="314"/>
      <c r="P799" s="314"/>
      <c r="Q799" s="314"/>
      <c r="R799" s="314"/>
      <c r="S799" s="314"/>
      <c r="T799" s="314"/>
      <c r="U799" s="314"/>
      <c r="V799" s="314"/>
      <c r="W799" s="314"/>
      <c r="X799" s="314"/>
      <c r="Y799" s="314"/>
      <c r="Z799" s="314"/>
      <c r="AA799" s="314"/>
      <c r="AB799" s="314"/>
      <c r="AC799" s="314"/>
      <c r="AD799" s="314"/>
      <c r="AE799" s="314"/>
      <c r="AF799" s="314"/>
      <c r="AG799" s="314"/>
      <c r="AH799" s="314"/>
      <c r="AI799" s="314"/>
      <c r="AJ799" s="314"/>
      <c r="AK799" s="314"/>
      <c r="AL799" s="314"/>
      <c r="AM799" s="314"/>
      <c r="AN799" s="314"/>
      <c r="AO799" s="314"/>
    </row>
    <row r="800" spans="1:41" ht="22.5" customHeight="1">
      <c r="A800" s="173"/>
      <c r="B800" s="181"/>
      <c r="C800" s="182"/>
      <c r="D800" s="674"/>
      <c r="E800" s="637"/>
      <c r="F800" s="637"/>
      <c r="G800" s="637"/>
      <c r="H800" s="637"/>
      <c r="I800" s="637"/>
      <c r="J800" s="638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  <c r="U800" s="314"/>
      <c r="V800" s="314"/>
      <c r="W800" s="314"/>
      <c r="X800" s="314"/>
      <c r="Y800" s="314"/>
      <c r="Z800" s="314"/>
      <c r="AA800" s="314"/>
      <c r="AB800" s="314"/>
      <c r="AC800" s="314"/>
      <c r="AD800" s="314"/>
      <c r="AE800" s="314"/>
      <c r="AF800" s="314"/>
      <c r="AG800" s="314"/>
      <c r="AH800" s="314"/>
      <c r="AI800" s="314"/>
      <c r="AJ800" s="314"/>
      <c r="AK800" s="314"/>
      <c r="AL800" s="314"/>
      <c r="AM800" s="314"/>
      <c r="AN800" s="314"/>
      <c r="AO800" s="314"/>
    </row>
    <row r="801" spans="1:41" ht="12" customHeight="1">
      <c r="A801" s="173"/>
      <c r="B801" s="181"/>
      <c r="C801" s="182"/>
      <c r="D801" s="183"/>
      <c r="E801" s="184"/>
      <c r="F801" s="183"/>
      <c r="G801" s="184"/>
      <c r="H801" s="183"/>
      <c r="I801" s="184"/>
      <c r="J801" s="185"/>
      <c r="K801" s="314"/>
      <c r="L801" s="314"/>
      <c r="M801" s="314"/>
      <c r="N801" s="314"/>
      <c r="O801" s="314"/>
      <c r="P801" s="314"/>
      <c r="Q801" s="314"/>
      <c r="R801" s="314"/>
      <c r="S801" s="314"/>
      <c r="T801" s="314"/>
      <c r="U801" s="314"/>
      <c r="V801" s="314"/>
      <c r="W801" s="314"/>
      <c r="X801" s="314"/>
      <c r="Y801" s="314"/>
      <c r="Z801" s="314"/>
      <c r="AA801" s="314"/>
      <c r="AB801" s="314"/>
      <c r="AC801" s="314"/>
      <c r="AD801" s="314"/>
      <c r="AE801" s="314"/>
      <c r="AF801" s="314"/>
      <c r="AG801" s="314"/>
      <c r="AH801" s="314"/>
      <c r="AI801" s="314"/>
      <c r="AJ801" s="314"/>
      <c r="AK801" s="314"/>
      <c r="AL801" s="314"/>
      <c r="AM801" s="314"/>
      <c r="AN801" s="314"/>
      <c r="AO801" s="314"/>
    </row>
    <row r="802" spans="1:41" ht="15.75" customHeight="1">
      <c r="A802" s="173"/>
      <c r="B802" s="186" t="s">
        <v>258</v>
      </c>
      <c r="C802" s="187">
        <f>+'BLOQUE PRINCIPAL'!$A$27</f>
        <v>3</v>
      </c>
      <c r="D802" s="675" t="str">
        <f>+'BLOQUE PRINCIPAL'!$B$27</f>
        <v>ESTRUCTURAS EN CONCRETO</v>
      </c>
      <c r="E802" s="640"/>
      <c r="F802" s="640"/>
      <c r="G802" s="640"/>
      <c r="H802" s="676"/>
      <c r="I802" s="677" t="s">
        <v>259</v>
      </c>
      <c r="J802" s="641"/>
      <c r="K802" s="314"/>
      <c r="L802" s="314"/>
      <c r="M802" s="314"/>
      <c r="N802" s="314"/>
      <c r="O802" s="314"/>
      <c r="P802" s="314"/>
      <c r="Q802" s="314"/>
      <c r="R802" s="314"/>
      <c r="S802" s="314"/>
      <c r="T802" s="314"/>
      <c r="U802" s="314"/>
      <c r="V802" s="314"/>
      <c r="W802" s="314"/>
      <c r="X802" s="314"/>
      <c r="Y802" s="314"/>
      <c r="Z802" s="314"/>
      <c r="AA802" s="314"/>
      <c r="AB802" s="314"/>
      <c r="AC802" s="314"/>
      <c r="AD802" s="314"/>
      <c r="AE802" s="314"/>
      <c r="AF802" s="314"/>
      <c r="AG802" s="314"/>
      <c r="AH802" s="314"/>
      <c r="AI802" s="314"/>
      <c r="AJ802" s="314"/>
      <c r="AK802" s="314"/>
      <c r="AL802" s="314"/>
      <c r="AM802" s="314"/>
      <c r="AN802" s="314"/>
      <c r="AO802" s="314"/>
    </row>
    <row r="803" spans="1:41" ht="27" customHeight="1">
      <c r="A803" s="173"/>
      <c r="B803" s="188" t="s">
        <v>260</v>
      </c>
      <c r="C803" s="189" t="e">
        <f>+'BLOQUE PRINCIPAL'!#REF!</f>
        <v>#REF!</v>
      </c>
      <c r="D803" s="678" t="e">
        <f>+'BLOQUE PRINCIPAL'!#REF!</f>
        <v>#REF!</v>
      </c>
      <c r="E803" s="679"/>
      <c r="F803" s="679"/>
      <c r="G803" s="679"/>
      <c r="H803" s="680"/>
      <c r="I803" s="190" t="s">
        <v>196</v>
      </c>
      <c r="J803" s="191" t="e">
        <f>+'BLOQUE PRINCIPAL'!#REF!</f>
        <v>#REF!</v>
      </c>
      <c r="K803" s="314"/>
      <c r="L803" s="314"/>
      <c r="M803" s="314"/>
      <c r="N803" s="314"/>
      <c r="O803" s="314"/>
      <c r="P803" s="314"/>
      <c r="Q803" s="314"/>
      <c r="R803" s="314"/>
      <c r="S803" s="314"/>
      <c r="T803" s="314"/>
      <c r="U803" s="314"/>
      <c r="V803" s="314"/>
      <c r="W803" s="314"/>
      <c r="X803" s="314"/>
      <c r="Y803" s="314"/>
      <c r="Z803" s="314"/>
      <c r="AA803" s="314"/>
      <c r="AB803" s="314"/>
      <c r="AC803" s="314"/>
      <c r="AD803" s="314"/>
      <c r="AE803" s="314"/>
      <c r="AF803" s="314"/>
      <c r="AG803" s="314"/>
      <c r="AH803" s="314"/>
      <c r="AI803" s="314"/>
      <c r="AJ803" s="314"/>
      <c r="AK803" s="314"/>
      <c r="AL803" s="314"/>
      <c r="AM803" s="314"/>
      <c r="AN803" s="314"/>
      <c r="AO803" s="314"/>
    </row>
    <row r="804" spans="1:41" ht="12" customHeight="1">
      <c r="A804" s="173"/>
      <c r="B804" s="689" t="s">
        <v>261</v>
      </c>
      <c r="C804" s="662"/>
      <c r="D804" s="662"/>
      <c r="E804" s="663"/>
      <c r="F804" s="287" t="s">
        <v>13</v>
      </c>
      <c r="G804" s="275" t="s">
        <v>262</v>
      </c>
      <c r="H804" s="287" t="s">
        <v>263</v>
      </c>
      <c r="I804" s="275" t="s">
        <v>264</v>
      </c>
      <c r="J804" s="195"/>
      <c r="K804" s="314"/>
      <c r="L804" s="314"/>
      <c r="M804" s="314"/>
      <c r="N804" s="314"/>
      <c r="O804" s="314"/>
      <c r="P804" s="314"/>
      <c r="Q804" s="314"/>
      <c r="R804" s="314"/>
      <c r="S804" s="314"/>
      <c r="T804" s="314"/>
      <c r="U804" s="314"/>
      <c r="V804" s="314"/>
      <c r="W804" s="314"/>
      <c r="X804" s="314"/>
      <c r="Y804" s="314"/>
      <c r="Z804" s="314"/>
      <c r="AA804" s="314"/>
      <c r="AB804" s="314"/>
      <c r="AC804" s="314"/>
      <c r="AD804" s="314"/>
      <c r="AE804" s="314"/>
      <c r="AF804" s="314"/>
      <c r="AG804" s="314"/>
      <c r="AH804" s="314"/>
      <c r="AI804" s="314"/>
      <c r="AJ804" s="314"/>
      <c r="AK804" s="314"/>
      <c r="AL804" s="314"/>
      <c r="AM804" s="314"/>
      <c r="AN804" s="314"/>
      <c r="AO804" s="314"/>
    </row>
    <row r="805" spans="1:41" ht="14.25" customHeight="1">
      <c r="A805" s="173"/>
      <c r="B805" s="684" t="s">
        <v>265</v>
      </c>
      <c r="C805" s="662"/>
      <c r="D805" s="662"/>
      <c r="E805" s="663"/>
      <c r="F805" s="288" t="s">
        <v>266</v>
      </c>
      <c r="G805" s="289">
        <f>+J826*0.05</f>
        <v>3145</v>
      </c>
      <c r="H805" s="288">
        <v>1</v>
      </c>
      <c r="I805" s="211">
        <f>SUM(G805/H805)</f>
        <v>3145</v>
      </c>
      <c r="J805" s="197"/>
      <c r="K805" s="314"/>
      <c r="L805" s="314"/>
      <c r="M805" s="314"/>
      <c r="N805" s="314"/>
      <c r="O805" s="314"/>
      <c r="P805" s="314"/>
      <c r="Q805" s="314"/>
      <c r="R805" s="314"/>
      <c r="S805" s="314"/>
      <c r="T805" s="314"/>
      <c r="U805" s="314"/>
      <c r="V805" s="314"/>
      <c r="W805" s="314"/>
      <c r="X805" s="314"/>
      <c r="Y805" s="314"/>
      <c r="Z805" s="314"/>
      <c r="AA805" s="314"/>
      <c r="AB805" s="314"/>
      <c r="AC805" s="314"/>
      <c r="AD805" s="314"/>
      <c r="AE805" s="314"/>
      <c r="AF805" s="314"/>
      <c r="AG805" s="314"/>
      <c r="AH805" s="314"/>
      <c r="AI805" s="314"/>
      <c r="AJ805" s="314"/>
      <c r="AK805" s="314"/>
      <c r="AL805" s="314"/>
      <c r="AM805" s="314"/>
      <c r="AN805" s="314"/>
      <c r="AO805" s="314"/>
    </row>
    <row r="806" spans="1:41" ht="12" customHeight="1">
      <c r="A806" s="173"/>
      <c r="B806" s="684"/>
      <c r="C806" s="662"/>
      <c r="D806" s="662"/>
      <c r="E806" s="663"/>
      <c r="F806" s="290"/>
      <c r="G806" s="289"/>
      <c r="H806" s="288"/>
      <c r="I806" s="289"/>
      <c r="J806" s="199"/>
      <c r="K806" s="314"/>
      <c r="L806" s="314"/>
      <c r="M806" s="314"/>
      <c r="N806" s="314"/>
      <c r="O806" s="314"/>
      <c r="P806" s="314"/>
      <c r="Q806" s="314"/>
      <c r="R806" s="314"/>
      <c r="S806" s="314"/>
      <c r="T806" s="314"/>
      <c r="U806" s="314"/>
      <c r="V806" s="314"/>
      <c r="W806" s="314"/>
      <c r="X806" s="314"/>
      <c r="Y806" s="314"/>
      <c r="Z806" s="314"/>
      <c r="AA806" s="314"/>
      <c r="AB806" s="314"/>
      <c r="AC806" s="314"/>
      <c r="AD806" s="314"/>
      <c r="AE806" s="314"/>
      <c r="AF806" s="314"/>
      <c r="AG806" s="314"/>
      <c r="AH806" s="314"/>
      <c r="AI806" s="314"/>
      <c r="AJ806" s="314"/>
      <c r="AK806" s="314"/>
      <c r="AL806" s="314"/>
      <c r="AM806" s="314"/>
      <c r="AN806" s="314"/>
      <c r="AO806" s="314"/>
    </row>
    <row r="807" spans="1:41" ht="12" customHeight="1">
      <c r="A807" s="173"/>
      <c r="B807" s="684"/>
      <c r="C807" s="662"/>
      <c r="D807" s="662"/>
      <c r="E807" s="663"/>
      <c r="F807" s="290"/>
      <c r="G807" s="289"/>
      <c r="H807" s="288"/>
      <c r="I807" s="289" t="s">
        <v>199</v>
      </c>
      <c r="J807" s="195" t="s">
        <v>267</v>
      </c>
      <c r="K807" s="314"/>
      <c r="L807" s="314"/>
      <c r="M807" s="314"/>
      <c r="N807" s="314"/>
      <c r="O807" s="314"/>
      <c r="P807" s="314"/>
      <c r="Q807" s="314"/>
      <c r="R807" s="314"/>
      <c r="S807" s="314"/>
      <c r="T807" s="314"/>
      <c r="U807" s="314"/>
      <c r="V807" s="314"/>
      <c r="W807" s="314"/>
      <c r="X807" s="314"/>
      <c r="Y807" s="314"/>
      <c r="Z807" s="314"/>
      <c r="AA807" s="314"/>
      <c r="AB807" s="314"/>
      <c r="AC807" s="314"/>
      <c r="AD807" s="314"/>
      <c r="AE807" s="314"/>
      <c r="AF807" s="314"/>
      <c r="AG807" s="314"/>
      <c r="AH807" s="314"/>
      <c r="AI807" s="314"/>
      <c r="AJ807" s="314"/>
      <c r="AK807" s="314"/>
      <c r="AL807" s="314"/>
      <c r="AM807" s="314"/>
      <c r="AN807" s="314"/>
      <c r="AO807" s="314"/>
    </row>
    <row r="808" spans="1:41" ht="12" customHeight="1">
      <c r="A808" s="173"/>
      <c r="B808" s="684"/>
      <c r="C808" s="662"/>
      <c r="D808" s="662"/>
      <c r="E808" s="663"/>
      <c r="F808" s="290"/>
      <c r="G808" s="289"/>
      <c r="H808" s="288"/>
      <c r="I808" s="289"/>
      <c r="J808" s="203">
        <f>SUM(I805:I806)</f>
        <v>3145</v>
      </c>
      <c r="K808" s="314"/>
      <c r="L808" s="314"/>
      <c r="M808" s="314"/>
      <c r="N808" s="314"/>
      <c r="O808" s="314"/>
      <c r="P808" s="314"/>
      <c r="Q808" s="314"/>
      <c r="R808" s="314"/>
      <c r="S808" s="314"/>
      <c r="T808" s="314"/>
      <c r="U808" s="314"/>
      <c r="V808" s="314"/>
      <c r="W808" s="314"/>
      <c r="X808" s="314"/>
      <c r="Y808" s="314"/>
      <c r="Z808" s="314"/>
      <c r="AA808" s="314"/>
      <c r="AB808" s="314"/>
      <c r="AC808" s="314"/>
      <c r="AD808" s="314"/>
      <c r="AE808" s="314"/>
      <c r="AF808" s="314"/>
      <c r="AG808" s="314"/>
      <c r="AH808" s="314"/>
      <c r="AI808" s="314"/>
      <c r="AJ808" s="314"/>
      <c r="AK808" s="314"/>
      <c r="AL808" s="314"/>
      <c r="AM808" s="314"/>
      <c r="AN808" s="314"/>
      <c r="AO808" s="314"/>
    </row>
    <row r="809" spans="1:41" ht="12" customHeight="1">
      <c r="A809" s="173"/>
      <c r="B809" s="684"/>
      <c r="C809" s="662"/>
      <c r="D809" s="662"/>
      <c r="E809" s="663"/>
      <c r="F809" s="288"/>
      <c r="G809" s="289"/>
      <c r="H809" s="288"/>
      <c r="I809" s="289"/>
      <c r="J809" s="195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  <c r="U809" s="314"/>
      <c r="V809" s="314"/>
      <c r="W809" s="314"/>
      <c r="X809" s="314"/>
      <c r="Y809" s="314"/>
      <c r="Z809" s="314"/>
      <c r="AA809" s="314"/>
      <c r="AB809" s="314"/>
      <c r="AC809" s="314"/>
      <c r="AD809" s="314"/>
      <c r="AE809" s="314"/>
      <c r="AF809" s="314"/>
      <c r="AG809" s="314"/>
      <c r="AH809" s="314"/>
      <c r="AI809" s="314"/>
      <c r="AJ809" s="314"/>
      <c r="AK809" s="314"/>
      <c r="AL809" s="314"/>
      <c r="AM809" s="314"/>
      <c r="AN809" s="314"/>
      <c r="AO809" s="314"/>
    </row>
    <row r="810" spans="1:41" ht="14.25" customHeight="1">
      <c r="A810" s="173"/>
      <c r="B810" s="689" t="s">
        <v>268</v>
      </c>
      <c r="C810" s="662"/>
      <c r="D810" s="662"/>
      <c r="E810" s="663"/>
      <c r="F810" s="287" t="s">
        <v>13</v>
      </c>
      <c r="G810" s="275" t="s">
        <v>269</v>
      </c>
      <c r="H810" s="287" t="s">
        <v>209</v>
      </c>
      <c r="I810" s="275" t="s">
        <v>264</v>
      </c>
      <c r="J810" s="197"/>
      <c r="K810" s="314"/>
      <c r="L810" s="314"/>
      <c r="M810" s="314"/>
      <c r="N810" s="314"/>
      <c r="O810" s="314"/>
      <c r="P810" s="314"/>
      <c r="Q810" s="314"/>
      <c r="R810" s="314"/>
      <c r="S810" s="314"/>
      <c r="T810" s="314"/>
      <c r="U810" s="314"/>
      <c r="V810" s="314"/>
      <c r="W810" s="314"/>
      <c r="X810" s="314"/>
      <c r="Y810" s="314"/>
      <c r="Z810" s="314"/>
      <c r="AA810" s="314"/>
      <c r="AB810" s="314"/>
      <c r="AC810" s="314"/>
      <c r="AD810" s="314"/>
      <c r="AE810" s="314"/>
      <c r="AF810" s="314"/>
      <c r="AG810" s="314"/>
      <c r="AH810" s="314"/>
      <c r="AI810" s="314"/>
      <c r="AJ810" s="314"/>
      <c r="AK810" s="314"/>
      <c r="AL810" s="314"/>
      <c r="AM810" s="314"/>
      <c r="AN810" s="314"/>
      <c r="AO810" s="314"/>
    </row>
    <row r="811" spans="1:41" ht="14.25" customHeight="1">
      <c r="A811" s="173"/>
      <c r="B811" s="684" t="s">
        <v>319</v>
      </c>
      <c r="C811" s="662"/>
      <c r="D811" s="662"/>
      <c r="E811" s="663"/>
      <c r="F811" s="290" t="s">
        <v>21</v>
      </c>
      <c r="G811" s="289" t="e">
        <f>MATERIALES!#REF!</f>
        <v>#REF!</v>
      </c>
      <c r="H811" s="291">
        <v>3</v>
      </c>
      <c r="I811" s="211" t="e">
        <f t="shared" si="62" ref="I811:I819">+G811*H811</f>
        <v>#REF!</v>
      </c>
      <c r="J811" s="206"/>
      <c r="K811" s="314"/>
      <c r="L811" s="314"/>
      <c r="M811" s="314"/>
      <c r="N811" s="314"/>
      <c r="O811" s="314"/>
      <c r="P811" s="314"/>
      <c r="Q811" s="314"/>
      <c r="R811" s="314"/>
      <c r="S811" s="314"/>
      <c r="T811" s="314"/>
      <c r="U811" s="314"/>
      <c r="V811" s="314"/>
      <c r="W811" s="314"/>
      <c r="X811" s="314"/>
      <c r="Y811" s="314"/>
      <c r="Z811" s="314"/>
      <c r="AA811" s="314"/>
      <c r="AB811" s="314"/>
      <c r="AC811" s="314"/>
      <c r="AD811" s="314"/>
      <c r="AE811" s="314"/>
      <c r="AF811" s="314"/>
      <c r="AG811" s="314"/>
      <c r="AH811" s="314"/>
      <c r="AI811" s="314"/>
      <c r="AJ811" s="314"/>
      <c r="AK811" s="314"/>
      <c r="AL811" s="314"/>
      <c r="AM811" s="314"/>
      <c r="AN811" s="314"/>
      <c r="AO811" s="314"/>
    </row>
    <row r="812" spans="1:41" ht="14.25" customHeight="1">
      <c r="A812" s="173"/>
      <c r="B812" s="684" t="s">
        <v>320</v>
      </c>
      <c r="C812" s="662"/>
      <c r="D812" s="662"/>
      <c r="E812" s="663"/>
      <c r="F812" s="290" t="s">
        <v>272</v>
      </c>
      <c r="G812" s="289" t="str">
        <f>MATERIALES!$C$26</f>
        <v>Bisagra cobrizada 3" x 2"</v>
      </c>
      <c r="H812" s="291">
        <v>2</v>
      </c>
      <c r="I812" s="211" t="e">
        <f t="shared" si="62"/>
        <v>#VALUE!</v>
      </c>
      <c r="J812" s="206"/>
      <c r="K812" s="314"/>
      <c r="L812" s="314"/>
      <c r="M812" s="314"/>
      <c r="N812" s="314"/>
      <c r="O812" s="314"/>
      <c r="P812" s="314"/>
      <c r="Q812" s="314"/>
      <c r="R812" s="314"/>
      <c r="S812" s="314"/>
      <c r="T812" s="314"/>
      <c r="U812" s="314"/>
      <c r="V812" s="314"/>
      <c r="W812" s="314"/>
      <c r="X812" s="314"/>
      <c r="Y812" s="314"/>
      <c r="Z812" s="314"/>
      <c r="AA812" s="314"/>
      <c r="AB812" s="314"/>
      <c r="AC812" s="314"/>
      <c r="AD812" s="314"/>
      <c r="AE812" s="314"/>
      <c r="AF812" s="314"/>
      <c r="AG812" s="314"/>
      <c r="AH812" s="314"/>
      <c r="AI812" s="314"/>
      <c r="AJ812" s="314"/>
      <c r="AK812" s="314"/>
      <c r="AL812" s="314"/>
      <c r="AM812" s="314"/>
      <c r="AN812" s="314"/>
      <c r="AO812" s="314"/>
    </row>
    <row r="813" spans="1:41" ht="14.25" customHeight="1">
      <c r="A813" s="173"/>
      <c r="B813" s="684" t="s">
        <v>321</v>
      </c>
      <c r="C813" s="662"/>
      <c r="D813" s="662"/>
      <c r="E813" s="663"/>
      <c r="F813" s="290" t="s">
        <v>21</v>
      </c>
      <c r="G813" s="289" t="e">
        <f>MATERIALES!#REF!</f>
        <v>#REF!</v>
      </c>
      <c r="H813" s="291">
        <v>8</v>
      </c>
      <c r="I813" s="211" t="e">
        <f t="shared" si="62"/>
        <v>#REF!</v>
      </c>
      <c r="J813" s="206"/>
      <c r="K813" s="314"/>
      <c r="L813" s="314"/>
      <c r="M813" s="314"/>
      <c r="N813" s="314"/>
      <c r="O813" s="314"/>
      <c r="P813" s="314"/>
      <c r="Q813" s="314"/>
      <c r="R813" s="314"/>
      <c r="S813" s="314"/>
      <c r="T813" s="314"/>
      <c r="U813" s="314"/>
      <c r="V813" s="314"/>
      <c r="W813" s="314"/>
      <c r="X813" s="314"/>
      <c r="Y813" s="314"/>
      <c r="Z813" s="314"/>
      <c r="AA813" s="314"/>
      <c r="AB813" s="314"/>
      <c r="AC813" s="314"/>
      <c r="AD813" s="314"/>
      <c r="AE813" s="314"/>
      <c r="AF813" s="314"/>
      <c r="AG813" s="314"/>
      <c r="AH813" s="314"/>
      <c r="AI813" s="314"/>
      <c r="AJ813" s="314"/>
      <c r="AK813" s="314"/>
      <c r="AL813" s="314"/>
      <c r="AM813" s="314"/>
      <c r="AN813" s="314"/>
      <c r="AO813" s="314"/>
    </row>
    <row r="814" spans="1:41" ht="14.25" customHeight="1">
      <c r="A814" s="173"/>
      <c r="B814" s="684" t="s">
        <v>322</v>
      </c>
      <c r="C814" s="662"/>
      <c r="D814" s="662"/>
      <c r="E814" s="663"/>
      <c r="F814" s="290" t="s">
        <v>51</v>
      </c>
      <c r="G814" s="289" t="e">
        <f>MATERIALES!#REF!</f>
        <v>#REF!</v>
      </c>
      <c r="H814" s="291">
        <v>15.26</v>
      </c>
      <c r="I814" s="211" t="e">
        <f t="shared" si="62"/>
        <v>#REF!</v>
      </c>
      <c r="J814" s="206"/>
      <c r="K814" s="314"/>
      <c r="L814" s="314"/>
      <c r="M814" s="314"/>
      <c r="N814" s="314"/>
      <c r="O814" s="314"/>
      <c r="P814" s="314"/>
      <c r="Q814" s="314"/>
      <c r="R814" s="314"/>
      <c r="S814" s="314"/>
      <c r="T814" s="314"/>
      <c r="U814" s="314"/>
      <c r="V814" s="314"/>
      <c r="W814" s="314"/>
      <c r="X814" s="314"/>
      <c r="Y814" s="314"/>
      <c r="Z814" s="314"/>
      <c r="AA814" s="314"/>
      <c r="AB814" s="314"/>
      <c r="AC814" s="314"/>
      <c r="AD814" s="314"/>
      <c r="AE814" s="314"/>
      <c r="AF814" s="314"/>
      <c r="AG814" s="314"/>
      <c r="AH814" s="314"/>
      <c r="AI814" s="314"/>
      <c r="AJ814" s="314"/>
      <c r="AK814" s="314"/>
      <c r="AL814" s="314"/>
      <c r="AM814" s="314"/>
      <c r="AN814" s="314"/>
      <c r="AO814" s="314"/>
    </row>
    <row r="815" spans="1:41" ht="14.25" customHeight="1">
      <c r="A815" s="173"/>
      <c r="B815" s="302" t="s">
        <v>331</v>
      </c>
      <c r="C815" s="303"/>
      <c r="D815" s="303"/>
      <c r="E815" s="304"/>
      <c r="F815" s="290" t="s">
        <v>21</v>
      </c>
      <c r="G815" s="289" t="e">
        <f>MATERIALES!#REF!</f>
        <v>#REF!</v>
      </c>
      <c r="H815" s="291">
        <v>2</v>
      </c>
      <c r="I815" s="211" t="e">
        <f t="shared" si="62"/>
        <v>#REF!</v>
      </c>
      <c r="J815" s="206"/>
      <c r="K815" s="314"/>
      <c r="L815" s="314"/>
      <c r="M815" s="314"/>
      <c r="N815" s="314"/>
      <c r="O815" s="314"/>
      <c r="P815" s="314"/>
      <c r="Q815" s="314"/>
      <c r="R815" s="314"/>
      <c r="S815" s="314"/>
      <c r="T815" s="314"/>
      <c r="U815" s="314"/>
      <c r="V815" s="314"/>
      <c r="W815" s="314"/>
      <c r="X815" s="314"/>
      <c r="Y815" s="314"/>
      <c r="Z815" s="314"/>
      <c r="AA815" s="314"/>
      <c r="AB815" s="314"/>
      <c r="AC815" s="314"/>
      <c r="AD815" s="314"/>
      <c r="AE815" s="314"/>
      <c r="AF815" s="314"/>
      <c r="AG815" s="314"/>
      <c r="AH815" s="314"/>
      <c r="AI815" s="314"/>
      <c r="AJ815" s="314"/>
      <c r="AK815" s="314"/>
      <c r="AL815" s="314"/>
      <c r="AM815" s="314"/>
      <c r="AN815" s="314"/>
      <c r="AO815" s="314"/>
    </row>
    <row r="816" spans="1:41" ht="14.25" customHeight="1">
      <c r="A816" s="173"/>
      <c r="B816" s="684" t="s">
        <v>304</v>
      </c>
      <c r="C816" s="662"/>
      <c r="D816" s="662"/>
      <c r="E816" s="663"/>
      <c r="F816" s="290" t="s">
        <v>35</v>
      </c>
      <c r="G816" s="305" t="e">
        <f>#REF!</f>
        <v>#REF!</v>
      </c>
      <c r="H816" s="291">
        <v>1.1499999999999999</v>
      </c>
      <c r="I816" s="211" t="e">
        <f t="shared" si="62"/>
        <v>#REF!</v>
      </c>
      <c r="J816" s="206"/>
      <c r="K816" s="314"/>
      <c r="L816" s="314"/>
      <c r="M816" s="314"/>
      <c r="N816" s="314"/>
      <c r="O816" s="314"/>
      <c r="P816" s="314"/>
      <c r="Q816" s="314"/>
      <c r="R816" s="314"/>
      <c r="S816" s="314"/>
      <c r="T816" s="314"/>
      <c r="U816" s="314"/>
      <c r="V816" s="314"/>
      <c r="W816" s="314"/>
      <c r="X816" s="314"/>
      <c r="Y816" s="314"/>
      <c r="Z816" s="314"/>
      <c r="AA816" s="314"/>
      <c r="AB816" s="314"/>
      <c r="AC816" s="314"/>
      <c r="AD816" s="314"/>
      <c r="AE816" s="314"/>
      <c r="AF816" s="314"/>
      <c r="AG816" s="314"/>
      <c r="AH816" s="314"/>
      <c r="AI816" s="314"/>
      <c r="AJ816" s="314"/>
      <c r="AK816" s="314"/>
      <c r="AL816" s="314"/>
      <c r="AM816" s="314"/>
      <c r="AN816" s="314"/>
      <c r="AO816" s="314"/>
    </row>
    <row r="817" spans="1:41" ht="14.25" customHeight="1">
      <c r="A817" s="173"/>
      <c r="B817" s="717"/>
      <c r="C817" s="662"/>
      <c r="D817" s="662"/>
      <c r="E817" s="663"/>
      <c r="F817" s="323"/>
      <c r="G817" s="305"/>
      <c r="H817" s="324"/>
      <c r="I817" s="211">
        <f t="shared" si="62"/>
        <v>0</v>
      </c>
      <c r="J817" s="206"/>
      <c r="K817" s="314"/>
      <c r="L817" s="314"/>
      <c r="M817" s="314"/>
      <c r="N817" s="314"/>
      <c r="O817" s="314"/>
      <c r="P817" s="314"/>
      <c r="Q817" s="314"/>
      <c r="R817" s="314"/>
      <c r="S817" s="314"/>
      <c r="T817" s="314"/>
      <c r="U817" s="314"/>
      <c r="V817" s="314"/>
      <c r="W817" s="314"/>
      <c r="X817" s="314"/>
      <c r="Y817" s="314"/>
      <c r="Z817" s="314"/>
      <c r="AA817" s="314"/>
      <c r="AB817" s="314"/>
      <c r="AC817" s="314"/>
      <c r="AD817" s="314"/>
      <c r="AE817" s="314"/>
      <c r="AF817" s="314"/>
      <c r="AG817" s="314"/>
      <c r="AH817" s="314"/>
      <c r="AI817" s="314"/>
      <c r="AJ817" s="314"/>
      <c r="AK817" s="314"/>
      <c r="AL817" s="314"/>
      <c r="AM817" s="314"/>
      <c r="AN817" s="314"/>
      <c r="AO817" s="314"/>
    </row>
    <row r="818" spans="1:41" ht="14.25" customHeight="1">
      <c r="A818" s="173"/>
      <c r="B818" s="684"/>
      <c r="C818" s="662"/>
      <c r="D818" s="662"/>
      <c r="E818" s="663"/>
      <c r="F818" s="290"/>
      <c r="G818" s="289"/>
      <c r="H818" s="291"/>
      <c r="I818" s="211">
        <f t="shared" si="62"/>
        <v>0</v>
      </c>
      <c r="J818" s="206"/>
      <c r="K818" s="314"/>
      <c r="L818" s="314"/>
      <c r="M818" s="314"/>
      <c r="N818" s="314"/>
      <c r="O818" s="314"/>
      <c r="P818" s="314"/>
      <c r="Q818" s="314"/>
      <c r="R818" s="314"/>
      <c r="S818" s="314"/>
      <c r="T818" s="314"/>
      <c r="U818" s="314"/>
      <c r="V818" s="314"/>
      <c r="W818" s="314"/>
      <c r="X818" s="314"/>
      <c r="Y818" s="314"/>
      <c r="Z818" s="314"/>
      <c r="AA818" s="314"/>
      <c r="AB818" s="314"/>
      <c r="AC818" s="314"/>
      <c r="AD818" s="314"/>
      <c r="AE818" s="314"/>
      <c r="AF818" s="314"/>
      <c r="AG818" s="314"/>
      <c r="AH818" s="314"/>
      <c r="AI818" s="314"/>
      <c r="AJ818" s="314"/>
      <c r="AK818" s="314"/>
      <c r="AL818" s="314"/>
      <c r="AM818" s="314"/>
      <c r="AN818" s="314"/>
      <c r="AO818" s="314"/>
    </row>
    <row r="819" spans="1:41" ht="14.25" customHeight="1">
      <c r="A819" s="173"/>
      <c r="B819" s="684"/>
      <c r="C819" s="662"/>
      <c r="D819" s="662"/>
      <c r="E819" s="663"/>
      <c r="F819" s="290"/>
      <c r="G819" s="289"/>
      <c r="H819" s="291"/>
      <c r="I819" s="211">
        <f t="shared" si="62"/>
        <v>0</v>
      </c>
      <c r="J819" s="206"/>
      <c r="K819" s="314"/>
      <c r="L819" s="314"/>
      <c r="M819" s="314"/>
      <c r="N819" s="314"/>
      <c r="O819" s="314"/>
      <c r="P819" s="314"/>
      <c r="Q819" s="314"/>
      <c r="R819" s="314"/>
      <c r="S819" s="314"/>
      <c r="T819" s="314"/>
      <c r="U819" s="314"/>
      <c r="V819" s="314"/>
      <c r="W819" s="314"/>
      <c r="X819" s="314"/>
      <c r="Y819" s="314"/>
      <c r="Z819" s="314"/>
      <c r="AA819" s="314"/>
      <c r="AB819" s="314"/>
      <c r="AC819" s="314"/>
      <c r="AD819" s="314"/>
      <c r="AE819" s="314"/>
      <c r="AF819" s="314"/>
      <c r="AG819" s="314"/>
      <c r="AH819" s="314"/>
      <c r="AI819" s="314"/>
      <c r="AJ819" s="314"/>
      <c r="AK819" s="314"/>
      <c r="AL819" s="314"/>
      <c r="AM819" s="314"/>
      <c r="AN819" s="314"/>
      <c r="AO819" s="314"/>
    </row>
    <row r="820" spans="1:41" ht="14.25" customHeight="1">
      <c r="A820" s="173"/>
      <c r="B820" s="686"/>
      <c r="C820" s="662"/>
      <c r="D820" s="662"/>
      <c r="E820" s="663"/>
      <c r="F820" s="290"/>
      <c r="G820" s="289"/>
      <c r="H820" s="291"/>
      <c r="I820" s="292"/>
      <c r="J820" s="195" t="s">
        <v>267</v>
      </c>
      <c r="K820" s="314"/>
      <c r="L820" s="314"/>
      <c r="M820" s="314"/>
      <c r="N820" s="314"/>
      <c r="O820" s="314"/>
      <c r="P820" s="314"/>
      <c r="Q820" s="314"/>
      <c r="R820" s="314"/>
      <c r="S820" s="314"/>
      <c r="T820" s="314"/>
      <c r="U820" s="314"/>
      <c r="V820" s="314"/>
      <c r="W820" s="314"/>
      <c r="X820" s="314"/>
      <c r="Y820" s="314"/>
      <c r="Z820" s="314"/>
      <c r="AA820" s="314"/>
      <c r="AB820" s="314"/>
      <c r="AC820" s="314"/>
      <c r="AD820" s="314"/>
      <c r="AE820" s="314"/>
      <c r="AF820" s="314"/>
      <c r="AG820" s="314"/>
      <c r="AH820" s="314"/>
      <c r="AI820" s="314"/>
      <c r="AJ820" s="314"/>
      <c r="AK820" s="314"/>
      <c r="AL820" s="314"/>
      <c r="AM820" s="314"/>
      <c r="AN820" s="314"/>
      <c r="AO820" s="314"/>
    </row>
    <row r="821" spans="1:41" ht="12" customHeight="1">
      <c r="A821" s="173"/>
      <c r="B821" s="684"/>
      <c r="C821" s="662"/>
      <c r="D821" s="662"/>
      <c r="E821" s="663"/>
      <c r="F821" s="290"/>
      <c r="G821" s="289"/>
      <c r="H821" s="288"/>
      <c r="I821" s="292"/>
      <c r="J821" s="215" t="e">
        <f>SUM(I811:I820)</f>
        <v>#REF!</v>
      </c>
      <c r="K821" s="314"/>
      <c r="L821" s="314"/>
      <c r="M821" s="314"/>
      <c r="N821" s="314"/>
      <c r="O821" s="314"/>
      <c r="P821" s="314"/>
      <c r="Q821" s="314"/>
      <c r="R821" s="314"/>
      <c r="S821" s="314"/>
      <c r="T821" s="314"/>
      <c r="U821" s="314"/>
      <c r="V821" s="314"/>
      <c r="W821" s="314"/>
      <c r="X821" s="314"/>
      <c r="Y821" s="314"/>
      <c r="Z821" s="314"/>
      <c r="AA821" s="314"/>
      <c r="AB821" s="314"/>
      <c r="AC821" s="314"/>
      <c r="AD821" s="314"/>
      <c r="AE821" s="314"/>
      <c r="AF821" s="314"/>
      <c r="AG821" s="314"/>
      <c r="AH821" s="314"/>
      <c r="AI821" s="314"/>
      <c r="AJ821" s="314"/>
      <c r="AK821" s="314"/>
      <c r="AL821" s="314"/>
      <c r="AM821" s="314"/>
      <c r="AN821" s="314"/>
      <c r="AO821" s="314"/>
    </row>
    <row r="822" spans="1:41" ht="12" customHeight="1">
      <c r="A822" s="173"/>
      <c r="B822" s="689" t="s">
        <v>273</v>
      </c>
      <c r="C822" s="663"/>
      <c r="D822" s="287" t="s">
        <v>14</v>
      </c>
      <c r="E822" s="293" t="s">
        <v>274</v>
      </c>
      <c r="F822" s="294" t="s">
        <v>275</v>
      </c>
      <c r="G822" s="293" t="s">
        <v>276</v>
      </c>
      <c r="H822" s="294" t="s">
        <v>277</v>
      </c>
      <c r="I822" s="293" t="s">
        <v>278</v>
      </c>
      <c r="J822" s="203"/>
      <c r="K822" s="314"/>
      <c r="L822" s="314"/>
      <c r="M822" s="314"/>
      <c r="N822" s="314"/>
      <c r="O822" s="314"/>
      <c r="P822" s="314"/>
      <c r="Q822" s="314"/>
      <c r="R822" s="314"/>
      <c r="S822" s="314"/>
      <c r="T822" s="314"/>
      <c r="U822" s="314"/>
      <c r="V822" s="314"/>
      <c r="W822" s="314"/>
      <c r="X822" s="314"/>
      <c r="Y822" s="314"/>
      <c r="Z822" s="314"/>
      <c r="AA822" s="314"/>
      <c r="AB822" s="314"/>
      <c r="AC822" s="314"/>
      <c r="AD822" s="314"/>
      <c r="AE822" s="314"/>
      <c r="AF822" s="314"/>
      <c r="AG822" s="314"/>
      <c r="AH822" s="314"/>
      <c r="AI822" s="314"/>
      <c r="AJ822" s="314"/>
      <c r="AK822" s="314"/>
      <c r="AL822" s="314"/>
      <c r="AM822" s="314"/>
      <c r="AN822" s="314"/>
      <c r="AO822" s="314"/>
    </row>
    <row r="823" spans="1:41" ht="12" customHeight="1">
      <c r="A823" s="173"/>
      <c r="B823" s="669" t="s">
        <v>279</v>
      </c>
      <c r="C823" s="668"/>
      <c r="D823" s="196">
        <v>1</v>
      </c>
      <c r="E823" s="195">
        <f>90000*D823</f>
        <v>90000</v>
      </c>
      <c r="F823" s="196">
        <v>85</v>
      </c>
      <c r="G823" s="195">
        <f t="shared" si="63" ref="G823:G824">SUM(E823*(1+F823/100))</f>
        <v>166500</v>
      </c>
      <c r="H823" s="196">
        <v>5</v>
      </c>
      <c r="I823" s="211">
        <f t="shared" si="64" ref="I823:I824">SUM(G823/H823)</f>
        <v>33300</v>
      </c>
      <c r="J823" s="694"/>
      <c r="K823" s="314"/>
      <c r="L823" s="314"/>
      <c r="M823" s="314"/>
      <c r="N823" s="314"/>
      <c r="O823" s="314"/>
      <c r="P823" s="314"/>
      <c r="Q823" s="314"/>
      <c r="R823" s="314"/>
      <c r="S823" s="314"/>
      <c r="T823" s="314"/>
      <c r="U823" s="314"/>
      <c r="V823" s="314"/>
      <c r="W823" s="314"/>
      <c r="X823" s="314"/>
      <c r="Y823" s="314"/>
      <c r="Z823" s="314"/>
      <c r="AA823" s="314"/>
      <c r="AB823" s="314"/>
      <c r="AC823" s="314"/>
      <c r="AD823" s="314"/>
      <c r="AE823" s="314"/>
      <c r="AF823" s="314"/>
      <c r="AG823" s="314"/>
      <c r="AH823" s="314"/>
      <c r="AI823" s="314"/>
      <c r="AJ823" s="314"/>
      <c r="AK823" s="314"/>
      <c r="AL823" s="314"/>
      <c r="AM823" s="314"/>
      <c r="AN823" s="314"/>
      <c r="AO823" s="314"/>
    </row>
    <row r="824" spans="1:41" ht="12" customHeight="1">
      <c r="A824" s="173"/>
      <c r="B824" s="669" t="s">
        <v>280</v>
      </c>
      <c r="C824" s="668"/>
      <c r="D824" s="196">
        <v>2</v>
      </c>
      <c r="E824" s="195">
        <f>40000*D824</f>
        <v>80000</v>
      </c>
      <c r="F824" s="196">
        <f>F823</f>
        <v>85</v>
      </c>
      <c r="G824" s="195">
        <f t="shared" si="63"/>
        <v>148000</v>
      </c>
      <c r="H824" s="196">
        <f>H823</f>
        <v>5</v>
      </c>
      <c r="I824" s="211">
        <f t="shared" si="64"/>
        <v>29600</v>
      </c>
      <c r="J824" s="695"/>
      <c r="K824" s="314"/>
      <c r="L824" s="314"/>
      <c r="M824" s="314"/>
      <c r="N824" s="314"/>
      <c r="O824" s="314"/>
      <c r="P824" s="314"/>
      <c r="Q824" s="314"/>
      <c r="R824" s="314"/>
      <c r="S824" s="314"/>
      <c r="T824" s="314"/>
      <c r="U824" s="314"/>
      <c r="V824" s="314"/>
      <c r="W824" s="314"/>
      <c r="X824" s="314"/>
      <c r="Y824" s="314"/>
      <c r="Z824" s="314"/>
      <c r="AA824" s="314"/>
      <c r="AB824" s="314"/>
      <c r="AC824" s="314"/>
      <c r="AD824" s="314"/>
      <c r="AE824" s="314"/>
      <c r="AF824" s="314"/>
      <c r="AG824" s="314"/>
      <c r="AH824" s="314"/>
      <c r="AI824" s="314"/>
      <c r="AJ824" s="314"/>
      <c r="AK824" s="314"/>
      <c r="AL824" s="314"/>
      <c r="AM824" s="314"/>
      <c r="AN824" s="314"/>
      <c r="AO824" s="314"/>
    </row>
    <row r="825" spans="1:41" ht="24" customHeight="1">
      <c r="A825" s="173"/>
      <c r="B825" s="684"/>
      <c r="C825" s="662"/>
      <c r="D825" s="663"/>
      <c r="E825" s="289"/>
      <c r="F825" s="288"/>
      <c r="G825" s="289"/>
      <c r="H825" s="288"/>
      <c r="I825" s="292"/>
      <c r="J825" s="195" t="s">
        <v>267</v>
      </c>
      <c r="K825" s="314"/>
      <c r="L825" s="314"/>
      <c r="M825" s="314"/>
      <c r="N825" s="314"/>
      <c r="O825" s="314"/>
      <c r="P825" s="314"/>
      <c r="Q825" s="314"/>
      <c r="R825" s="314"/>
      <c r="S825" s="314"/>
      <c r="T825" s="314"/>
      <c r="U825" s="314"/>
      <c r="V825" s="314"/>
      <c r="W825" s="314"/>
      <c r="X825" s="314"/>
      <c r="Y825" s="314"/>
      <c r="Z825" s="314"/>
      <c r="AA825" s="314"/>
      <c r="AB825" s="314"/>
      <c r="AC825" s="314"/>
      <c r="AD825" s="314"/>
      <c r="AE825" s="314"/>
      <c r="AF825" s="314"/>
      <c r="AG825" s="314"/>
      <c r="AH825" s="314"/>
      <c r="AI825" s="314"/>
      <c r="AJ825" s="314"/>
      <c r="AK825" s="314"/>
      <c r="AL825" s="314"/>
      <c r="AM825" s="314"/>
      <c r="AN825" s="314"/>
      <c r="AO825" s="314"/>
    </row>
    <row r="826" spans="1:41" ht="12" customHeight="1">
      <c r="A826" s="173"/>
      <c r="B826" s="687"/>
      <c r="C826" s="662"/>
      <c r="D826" s="663"/>
      <c r="E826" s="292"/>
      <c r="F826" s="288"/>
      <c r="G826" s="292"/>
      <c r="H826" s="288"/>
      <c r="I826" s="292"/>
      <c r="J826" s="203">
        <f>SUM(I823:I824)</f>
        <v>62900</v>
      </c>
      <c r="K826" s="314"/>
      <c r="L826" s="314"/>
      <c r="M826" s="314"/>
      <c r="N826" s="314"/>
      <c r="O826" s="314"/>
      <c r="P826" s="314"/>
      <c r="Q826" s="314"/>
      <c r="R826" s="314"/>
      <c r="S826" s="314"/>
      <c r="T826" s="314"/>
      <c r="U826" s="314"/>
      <c r="V826" s="314"/>
      <c r="W826" s="314"/>
      <c r="X826" s="314"/>
      <c r="Y826" s="314"/>
      <c r="Z826" s="314"/>
      <c r="AA826" s="314"/>
      <c r="AB826" s="314"/>
      <c r="AC826" s="314"/>
      <c r="AD826" s="314"/>
      <c r="AE826" s="314"/>
      <c r="AF826" s="314"/>
      <c r="AG826" s="314"/>
      <c r="AH826" s="314"/>
      <c r="AI826" s="314"/>
      <c r="AJ826" s="314"/>
      <c r="AK826" s="314"/>
      <c r="AL826" s="314"/>
      <c r="AM826" s="314"/>
      <c r="AN826" s="314"/>
      <c r="AO826" s="314"/>
    </row>
    <row r="827" spans="1:41" ht="12" customHeight="1">
      <c r="A827" s="173"/>
      <c r="B827" s="689" t="s">
        <v>281</v>
      </c>
      <c r="C827" s="662"/>
      <c r="D827" s="663"/>
      <c r="E827" s="293" t="s">
        <v>13</v>
      </c>
      <c r="F827" s="294" t="s">
        <v>14</v>
      </c>
      <c r="G827" s="275" t="s">
        <v>282</v>
      </c>
      <c r="H827" s="294" t="s">
        <v>283</v>
      </c>
      <c r="I827" s="293" t="s">
        <v>264</v>
      </c>
      <c r="J827" s="219"/>
      <c r="K827" s="314"/>
      <c r="L827" s="314"/>
      <c r="M827" s="314"/>
      <c r="N827" s="314"/>
      <c r="O827" s="314"/>
      <c r="P827" s="314"/>
      <c r="Q827" s="314"/>
      <c r="R827" s="314"/>
      <c r="S827" s="314"/>
      <c r="T827" s="314"/>
      <c r="U827" s="314"/>
      <c r="V827" s="314"/>
      <c r="W827" s="314"/>
      <c r="X827" s="314"/>
      <c r="Y827" s="314"/>
      <c r="Z827" s="314"/>
      <c r="AA827" s="314"/>
      <c r="AB827" s="314"/>
      <c r="AC827" s="314"/>
      <c r="AD827" s="314"/>
      <c r="AE827" s="314"/>
      <c r="AF827" s="314"/>
      <c r="AG827" s="314"/>
      <c r="AH827" s="314"/>
      <c r="AI827" s="314"/>
      <c r="AJ827" s="314"/>
      <c r="AK827" s="314"/>
      <c r="AL827" s="314"/>
      <c r="AM827" s="314"/>
      <c r="AN827" s="314"/>
      <c r="AO827" s="314"/>
    </row>
    <row r="828" spans="1:41" ht="27" customHeight="1">
      <c r="A828" s="173"/>
      <c r="B828" s="698"/>
      <c r="C828" s="662"/>
      <c r="D828" s="668"/>
      <c r="E828" s="301"/>
      <c r="F828" s="297"/>
      <c r="G828" s="298"/>
      <c r="H828" s="297"/>
      <c r="I828" s="299"/>
      <c r="J828" s="289"/>
      <c r="K828" s="314"/>
      <c r="L828" s="314"/>
      <c r="M828" s="314"/>
      <c r="N828" s="314"/>
      <c r="O828" s="314"/>
      <c r="P828" s="314"/>
      <c r="Q828" s="314"/>
      <c r="R828" s="314"/>
      <c r="S828" s="314"/>
      <c r="T828" s="314"/>
      <c r="U828" s="314"/>
      <c r="V828" s="314"/>
      <c r="W828" s="314"/>
      <c r="X828" s="314"/>
      <c r="Y828" s="314"/>
      <c r="Z828" s="314"/>
      <c r="AA828" s="314"/>
      <c r="AB828" s="314"/>
      <c r="AC828" s="314"/>
      <c r="AD828" s="314"/>
      <c r="AE828" s="314"/>
      <c r="AF828" s="314"/>
      <c r="AG828" s="314"/>
      <c r="AH828" s="314"/>
      <c r="AI828" s="314"/>
      <c r="AJ828" s="314"/>
      <c r="AK828" s="314"/>
      <c r="AL828" s="314"/>
      <c r="AM828" s="314"/>
      <c r="AN828" s="314"/>
      <c r="AO828" s="314"/>
    </row>
    <row r="829" spans="1:41" ht="24" customHeight="1">
      <c r="A829" s="173"/>
      <c r="B829" s="687"/>
      <c r="C829" s="662"/>
      <c r="D829" s="663"/>
      <c r="E829" s="289"/>
      <c r="F829" s="300"/>
      <c r="G829" s="289"/>
      <c r="H829" s="288"/>
      <c r="I829" s="292"/>
      <c r="J829" s="289" t="s">
        <v>267</v>
      </c>
      <c r="K829" s="314"/>
      <c r="L829" s="314"/>
      <c r="M829" s="314"/>
      <c r="N829" s="314"/>
      <c r="O829" s="314"/>
      <c r="P829" s="314"/>
      <c r="Q829" s="314"/>
      <c r="R829" s="314"/>
      <c r="S829" s="314"/>
      <c r="T829" s="314"/>
      <c r="U829" s="314"/>
      <c r="V829" s="314"/>
      <c r="W829" s="314"/>
      <c r="X829" s="314"/>
      <c r="Y829" s="314"/>
      <c r="Z829" s="314"/>
      <c r="AA829" s="314"/>
      <c r="AB829" s="314"/>
      <c r="AC829" s="314"/>
      <c r="AD829" s="314"/>
      <c r="AE829" s="314"/>
      <c r="AF829" s="314"/>
      <c r="AG829" s="314"/>
      <c r="AH829" s="314"/>
      <c r="AI829" s="314"/>
      <c r="AJ829" s="314"/>
      <c r="AK829" s="314"/>
      <c r="AL829" s="314"/>
      <c r="AM829" s="314"/>
      <c r="AN829" s="314"/>
      <c r="AO829" s="314"/>
    </row>
    <row r="830" spans="1:41" ht="14.25" customHeight="1">
      <c r="A830" s="173"/>
      <c r="B830" s="687"/>
      <c r="C830" s="662"/>
      <c r="D830" s="663"/>
      <c r="E830" s="289"/>
      <c r="F830" s="300"/>
      <c r="G830" s="289"/>
      <c r="H830" s="288"/>
      <c r="I830" s="292"/>
      <c r="J830" s="203">
        <f>SUM(I828)</f>
        <v>0</v>
      </c>
      <c r="K830" s="314"/>
      <c r="L830" s="314"/>
      <c r="M830" s="314"/>
      <c r="N830" s="314"/>
      <c r="O830" s="314"/>
      <c r="P830" s="314"/>
      <c r="Q830" s="314"/>
      <c r="R830" s="314"/>
      <c r="S830" s="314"/>
      <c r="T830" s="314"/>
      <c r="U830" s="314"/>
      <c r="V830" s="314"/>
      <c r="W830" s="314"/>
      <c r="X830" s="314"/>
      <c r="Y830" s="314"/>
      <c r="Z830" s="314"/>
      <c r="AA830" s="314"/>
      <c r="AB830" s="314"/>
      <c r="AC830" s="314"/>
      <c r="AD830" s="314"/>
      <c r="AE830" s="314"/>
      <c r="AF830" s="314"/>
      <c r="AG830" s="314"/>
      <c r="AH830" s="314"/>
      <c r="AI830" s="314"/>
      <c r="AJ830" s="314"/>
      <c r="AK830" s="314"/>
      <c r="AL830" s="314"/>
      <c r="AM830" s="314"/>
      <c r="AN830" s="314"/>
      <c r="AO830" s="314"/>
    </row>
    <row r="831" spans="1:41" ht="12" customHeight="1">
      <c r="A831" s="173"/>
      <c r="B831" s="688" t="s">
        <v>137</v>
      </c>
      <c r="C831" s="662"/>
      <c r="D831" s="662"/>
      <c r="E831" s="662"/>
      <c r="F831" s="662"/>
      <c r="G831" s="662"/>
      <c r="H831" s="662"/>
      <c r="I831" s="663"/>
      <c r="J831" s="219" t="e">
        <f>SUM(J821+J808+J826+J830)</f>
        <v>#REF!</v>
      </c>
      <c r="K831" s="314"/>
      <c r="L831" s="314"/>
      <c r="M831" s="314"/>
      <c r="N831" s="314"/>
      <c r="O831" s="314"/>
      <c r="P831" s="314"/>
      <c r="Q831" s="314"/>
      <c r="R831" s="314"/>
      <c r="S831" s="314"/>
      <c r="T831" s="314"/>
      <c r="U831" s="314"/>
      <c r="V831" s="314"/>
      <c r="W831" s="314"/>
      <c r="X831" s="314"/>
      <c r="Y831" s="314"/>
      <c r="Z831" s="314"/>
      <c r="AA831" s="314"/>
      <c r="AB831" s="314"/>
      <c r="AC831" s="314"/>
      <c r="AD831" s="314"/>
      <c r="AE831" s="314"/>
      <c r="AF831" s="314"/>
      <c r="AG831" s="314"/>
      <c r="AH831" s="314"/>
      <c r="AI831" s="314"/>
      <c r="AJ831" s="314"/>
      <c r="AK831" s="314"/>
      <c r="AL831" s="314"/>
      <c r="AM831" s="314"/>
      <c r="AN831" s="314"/>
      <c r="AO831" s="314"/>
    </row>
    <row r="832" spans="1:41" ht="12" customHeight="1">
      <c r="A832" s="314"/>
      <c r="B832" s="688" t="s">
        <v>284</v>
      </c>
      <c r="C832" s="662"/>
      <c r="D832" s="662"/>
      <c r="E832" s="662"/>
      <c r="F832" s="662"/>
      <c r="G832" s="662"/>
      <c r="H832" s="662"/>
      <c r="I832" s="663"/>
      <c r="J832" s="203" t="e">
        <f>J831</f>
        <v>#REF!</v>
      </c>
      <c r="K832" s="314"/>
      <c r="L832" s="314"/>
      <c r="M832" s="314"/>
      <c r="N832" s="314"/>
      <c r="O832" s="314"/>
      <c r="P832" s="314"/>
      <c r="Q832" s="314"/>
      <c r="R832" s="314"/>
      <c r="S832" s="314"/>
      <c r="T832" s="314"/>
      <c r="U832" s="314"/>
      <c r="V832" s="314"/>
      <c r="W832" s="314"/>
      <c r="X832" s="314"/>
      <c r="Y832" s="314"/>
      <c r="Z832" s="314"/>
      <c r="AA832" s="314"/>
      <c r="AB832" s="314"/>
      <c r="AC832" s="314"/>
      <c r="AD832" s="314"/>
      <c r="AE832" s="314"/>
      <c r="AF832" s="314"/>
      <c r="AG832" s="314"/>
      <c r="AH832" s="314"/>
      <c r="AI832" s="314"/>
      <c r="AJ832" s="314"/>
      <c r="AK832" s="314"/>
      <c r="AL832" s="314"/>
      <c r="AM832" s="314"/>
      <c r="AN832" s="314"/>
      <c r="AO832" s="314"/>
    </row>
    <row r="833" spans="1:41" ht="12" customHeight="1">
      <c r="A833" s="314"/>
      <c r="B833" s="325"/>
      <c r="C833" s="326"/>
      <c r="D833" s="326"/>
      <c r="E833" s="327"/>
      <c r="F833" s="326"/>
      <c r="G833" s="327"/>
      <c r="H833" s="326"/>
      <c r="I833" s="327"/>
      <c r="J833" s="328"/>
      <c r="K833" s="314"/>
      <c r="L833" s="314"/>
      <c r="M833" s="314"/>
      <c r="N833" s="314"/>
      <c r="O833" s="314"/>
      <c r="P833" s="314"/>
      <c r="Q833" s="314"/>
      <c r="R833" s="314"/>
      <c r="S833" s="314"/>
      <c r="T833" s="314"/>
      <c r="U833" s="314"/>
      <c r="V833" s="314"/>
      <c r="W833" s="314"/>
      <c r="X833" s="314"/>
      <c r="Y833" s="314"/>
      <c r="Z833" s="314"/>
      <c r="AA833" s="314"/>
      <c r="AB833" s="314"/>
      <c r="AC833" s="314"/>
      <c r="AD833" s="314"/>
      <c r="AE833" s="314"/>
      <c r="AF833" s="314"/>
      <c r="AG833" s="314"/>
      <c r="AH833" s="314"/>
      <c r="AI833" s="314"/>
      <c r="AJ833" s="314"/>
      <c r="AK833" s="314"/>
      <c r="AL833" s="314"/>
      <c r="AM833" s="314"/>
      <c r="AN833" s="314"/>
      <c r="AO833" s="314"/>
    </row>
    <row r="834" spans="1:41" ht="12" customHeight="1">
      <c r="A834" s="314"/>
      <c r="B834" s="329"/>
      <c r="C834" s="227"/>
      <c r="D834" s="227"/>
      <c r="E834" s="313"/>
      <c r="F834" s="227"/>
      <c r="G834" s="313"/>
      <c r="H834" s="227"/>
      <c r="I834" s="313"/>
      <c r="J834" s="330"/>
      <c r="K834" s="314"/>
      <c r="L834" s="314"/>
      <c r="M834" s="314"/>
      <c r="N834" s="314"/>
      <c r="O834" s="314"/>
      <c r="P834" s="314"/>
      <c r="Q834" s="314"/>
      <c r="R834" s="314"/>
      <c r="S834" s="314"/>
      <c r="T834" s="314"/>
      <c r="U834" s="314"/>
      <c r="V834" s="314"/>
      <c r="W834" s="314"/>
      <c r="X834" s="314"/>
      <c r="Y834" s="314"/>
      <c r="Z834" s="314"/>
      <c r="AA834" s="314"/>
      <c r="AB834" s="314"/>
      <c r="AC834" s="314"/>
      <c r="AD834" s="314"/>
      <c r="AE834" s="314"/>
      <c r="AF834" s="314"/>
      <c r="AG834" s="314"/>
      <c r="AH834" s="314"/>
      <c r="AI834" s="314"/>
      <c r="AJ834" s="314"/>
      <c r="AK834" s="314"/>
      <c r="AL834" s="314"/>
      <c r="AM834" s="314"/>
      <c r="AN834" s="314"/>
      <c r="AO834" s="314"/>
    </row>
    <row r="835" spans="1:41" ht="12" customHeight="1">
      <c r="A835" s="314"/>
      <c r="B835" s="331"/>
      <c r="C835" s="332"/>
      <c r="D835" s="332"/>
      <c r="E835" s="333"/>
      <c r="F835" s="332"/>
      <c r="G835" s="333"/>
      <c r="H835" s="332"/>
      <c r="I835" s="333"/>
      <c r="J835" s="334"/>
      <c r="K835" s="314"/>
      <c r="L835" s="314"/>
      <c r="M835" s="314"/>
      <c r="N835" s="314"/>
      <c r="O835" s="314"/>
      <c r="P835" s="314"/>
      <c r="Q835" s="314"/>
      <c r="R835" s="314"/>
      <c r="S835" s="314"/>
      <c r="T835" s="314"/>
      <c r="U835" s="314"/>
      <c r="V835" s="314"/>
      <c r="W835" s="314"/>
      <c r="X835" s="314"/>
      <c r="Y835" s="314"/>
      <c r="Z835" s="314"/>
      <c r="AA835" s="314"/>
      <c r="AB835" s="314"/>
      <c r="AC835" s="314"/>
      <c r="AD835" s="314"/>
      <c r="AE835" s="314"/>
      <c r="AF835" s="314"/>
      <c r="AG835" s="314"/>
      <c r="AH835" s="314"/>
      <c r="AI835" s="314"/>
      <c r="AJ835" s="314"/>
      <c r="AK835" s="314"/>
      <c r="AL835" s="314"/>
      <c r="AM835" s="314"/>
      <c r="AN835" s="314"/>
      <c r="AO835" s="314"/>
    </row>
    <row r="836" spans="1:41" ht="30" customHeight="1">
      <c r="A836" s="314"/>
      <c r="B836" s="227"/>
      <c r="C836" s="227"/>
      <c r="D836" s="227"/>
      <c r="E836" s="313"/>
      <c r="F836" s="227"/>
      <c r="G836" s="313"/>
      <c r="H836" s="227"/>
      <c r="I836" s="313"/>
      <c r="J836" s="282"/>
      <c r="K836" s="314"/>
      <c r="L836" s="314"/>
      <c r="M836" s="314"/>
      <c r="N836" s="314"/>
      <c r="O836" s="314"/>
      <c r="P836" s="314"/>
      <c r="Q836" s="314"/>
      <c r="R836" s="314"/>
      <c r="S836" s="314"/>
      <c r="T836" s="314"/>
      <c r="U836" s="314"/>
      <c r="V836" s="314"/>
      <c r="W836" s="314"/>
      <c r="X836" s="314"/>
      <c r="Y836" s="314"/>
      <c r="Z836" s="314"/>
      <c r="AA836" s="314"/>
      <c r="AB836" s="314"/>
      <c r="AC836" s="314"/>
      <c r="AD836" s="314"/>
      <c r="AE836" s="314"/>
      <c r="AF836" s="314"/>
      <c r="AG836" s="314"/>
      <c r="AH836" s="314"/>
      <c r="AI836" s="314"/>
      <c r="AJ836" s="314"/>
      <c r="AK836" s="314"/>
      <c r="AL836" s="314"/>
      <c r="AM836" s="314"/>
      <c r="AN836" s="314"/>
      <c r="AO836" s="314"/>
    </row>
    <row r="837" spans="1:41" ht="30" customHeight="1">
      <c r="A837" s="314"/>
      <c r="B837" s="314"/>
      <c r="C837" s="314"/>
      <c r="D837" s="314"/>
      <c r="E837" s="322"/>
      <c r="F837" s="314"/>
      <c r="G837" s="322"/>
      <c r="H837" s="314"/>
      <c r="I837" s="322"/>
      <c r="J837" s="322"/>
      <c r="K837" s="314"/>
      <c r="L837" s="314"/>
      <c r="M837" s="314"/>
      <c r="N837" s="314"/>
      <c r="O837" s="314"/>
      <c r="P837" s="314"/>
      <c r="Q837" s="314"/>
      <c r="R837" s="314"/>
      <c r="S837" s="314"/>
      <c r="T837" s="314"/>
      <c r="U837" s="314"/>
      <c r="V837" s="314"/>
      <c r="W837" s="314"/>
      <c r="X837" s="314"/>
      <c r="Y837" s="314"/>
      <c r="Z837" s="314"/>
      <c r="AA837" s="314"/>
      <c r="AB837" s="314"/>
      <c r="AC837" s="314"/>
      <c r="AD837" s="314"/>
      <c r="AE837" s="314"/>
      <c r="AF837" s="314"/>
      <c r="AG837" s="314"/>
      <c r="AH837" s="314"/>
      <c r="AI837" s="314"/>
      <c r="AJ837" s="314"/>
      <c r="AK837" s="314"/>
      <c r="AL837" s="314"/>
      <c r="AM837" s="314"/>
      <c r="AN837" s="314"/>
      <c r="AO837" s="314"/>
    </row>
    <row r="838" spans="1:41" ht="12" customHeight="1">
      <c r="A838" s="173"/>
      <c r="B838" s="716"/>
      <c r="C838" s="665"/>
      <c r="D838" s="682"/>
      <c r="E838" s="178"/>
      <c r="F838" s="177"/>
      <c r="G838" s="178"/>
      <c r="H838" s="179"/>
      <c r="I838" s="178"/>
      <c r="J838" s="180"/>
      <c r="K838" s="314"/>
      <c r="L838" s="314"/>
      <c r="M838" s="314"/>
      <c r="N838" s="314"/>
      <c r="O838" s="314"/>
      <c r="P838" s="314"/>
      <c r="Q838" s="314"/>
      <c r="R838" s="314"/>
      <c r="S838" s="314"/>
      <c r="T838" s="314"/>
      <c r="U838" s="314"/>
      <c r="V838" s="314"/>
      <c r="W838" s="314"/>
      <c r="X838" s="314"/>
      <c r="Y838" s="314"/>
      <c r="Z838" s="314"/>
      <c r="AA838" s="314"/>
      <c r="AB838" s="314"/>
      <c r="AC838" s="314"/>
      <c r="AD838" s="314"/>
      <c r="AE838" s="314"/>
      <c r="AF838" s="314"/>
      <c r="AG838" s="314"/>
      <c r="AH838" s="314"/>
      <c r="AI838" s="314"/>
      <c r="AJ838" s="314"/>
      <c r="AK838" s="314"/>
      <c r="AL838" s="314"/>
      <c r="AM838" s="314"/>
      <c r="AN838" s="314"/>
      <c r="AO838" s="314"/>
    </row>
    <row r="839" spans="1:41" ht="14.25" customHeight="1">
      <c r="A839" s="173"/>
      <c r="B839" s="697" t="s">
        <v>257</v>
      </c>
      <c r="C839" s="676"/>
      <c r="D839" s="690" t="e">
        <f>+$D$8</f>
        <v>#REF!</v>
      </c>
      <c r="E839" s="672"/>
      <c r="F839" s="672"/>
      <c r="G839" s="672"/>
      <c r="H839" s="672"/>
      <c r="I839" s="672"/>
      <c r="J839" s="673"/>
      <c r="K839" s="314"/>
      <c r="L839" s="314"/>
      <c r="M839" s="314"/>
      <c r="N839" s="314"/>
      <c r="O839" s="314"/>
      <c r="P839" s="314"/>
      <c r="Q839" s="314"/>
      <c r="R839" s="314"/>
      <c r="S839" s="314"/>
      <c r="T839" s="314"/>
      <c r="U839" s="314"/>
      <c r="V839" s="314"/>
      <c r="W839" s="314"/>
      <c r="X839" s="314"/>
      <c r="Y839" s="314"/>
      <c r="Z839" s="314"/>
      <c r="AA839" s="314"/>
      <c r="AB839" s="314"/>
      <c r="AC839" s="314"/>
      <c r="AD839" s="314"/>
      <c r="AE839" s="314"/>
      <c r="AF839" s="314"/>
      <c r="AG839" s="314"/>
      <c r="AH839" s="314"/>
      <c r="AI839" s="314"/>
      <c r="AJ839" s="314"/>
      <c r="AK839" s="314"/>
      <c r="AL839" s="314"/>
      <c r="AM839" s="314"/>
      <c r="AN839" s="314"/>
      <c r="AO839" s="314"/>
    </row>
    <row r="840" spans="1:41" ht="24" customHeight="1">
      <c r="A840" s="173"/>
      <c r="B840" s="181"/>
      <c r="C840" s="182"/>
      <c r="D840" s="674"/>
      <c r="E840" s="637"/>
      <c r="F840" s="637"/>
      <c r="G840" s="637"/>
      <c r="H840" s="637"/>
      <c r="I840" s="637"/>
      <c r="J840" s="638"/>
      <c r="K840" s="314"/>
      <c r="L840" s="314"/>
      <c r="M840" s="314"/>
      <c r="N840" s="314"/>
      <c r="O840" s="314"/>
      <c r="P840" s="314"/>
      <c r="Q840" s="314"/>
      <c r="R840" s="314"/>
      <c r="S840" s="314"/>
      <c r="T840" s="314"/>
      <c r="U840" s="314"/>
      <c r="V840" s="314"/>
      <c r="W840" s="314"/>
      <c r="X840" s="314"/>
      <c r="Y840" s="314"/>
      <c r="Z840" s="314"/>
      <c r="AA840" s="314"/>
      <c r="AB840" s="314"/>
      <c r="AC840" s="314"/>
      <c r="AD840" s="314"/>
      <c r="AE840" s="314"/>
      <c r="AF840" s="314"/>
      <c r="AG840" s="314"/>
      <c r="AH840" s="314"/>
      <c r="AI840" s="314"/>
      <c r="AJ840" s="314"/>
      <c r="AK840" s="314"/>
      <c r="AL840" s="314"/>
      <c r="AM840" s="314"/>
      <c r="AN840" s="314"/>
      <c r="AO840" s="314"/>
    </row>
    <row r="841" spans="1:41" ht="12" customHeight="1">
      <c r="A841" s="173"/>
      <c r="B841" s="181"/>
      <c r="C841" s="182"/>
      <c r="D841" s="183"/>
      <c r="E841" s="184"/>
      <c r="F841" s="183"/>
      <c r="G841" s="184"/>
      <c r="H841" s="183"/>
      <c r="I841" s="184"/>
      <c r="J841" s="185"/>
      <c r="K841" s="314"/>
      <c r="L841" s="314"/>
      <c r="M841" s="314"/>
      <c r="N841" s="314"/>
      <c r="O841" s="314"/>
      <c r="P841" s="314"/>
      <c r="Q841" s="314"/>
      <c r="R841" s="314"/>
      <c r="S841" s="314"/>
      <c r="T841" s="314"/>
      <c r="U841" s="314"/>
      <c r="V841" s="314"/>
      <c r="W841" s="314"/>
      <c r="X841" s="314"/>
      <c r="Y841" s="314"/>
      <c r="Z841" s="314"/>
      <c r="AA841" s="314"/>
      <c r="AB841" s="314"/>
      <c r="AC841" s="314"/>
      <c r="AD841" s="314"/>
      <c r="AE841" s="314"/>
      <c r="AF841" s="314"/>
      <c r="AG841" s="314"/>
      <c r="AH841" s="314"/>
      <c r="AI841" s="314"/>
      <c r="AJ841" s="314"/>
      <c r="AK841" s="314"/>
      <c r="AL841" s="314"/>
      <c r="AM841" s="314"/>
      <c r="AN841" s="314"/>
      <c r="AO841" s="314"/>
    </row>
    <row r="842" spans="1:41" ht="14.25" customHeight="1">
      <c r="A842" s="173"/>
      <c r="B842" s="186" t="s">
        <v>258</v>
      </c>
      <c r="C842" s="187">
        <f>+'BLOQUE PRINCIPAL'!$A$27</f>
        <v>3</v>
      </c>
      <c r="D842" s="675" t="str">
        <f>+'BLOQUE PRINCIPAL'!$B$27</f>
        <v>ESTRUCTURAS EN CONCRETO</v>
      </c>
      <c r="E842" s="640"/>
      <c r="F842" s="640"/>
      <c r="G842" s="640"/>
      <c r="H842" s="676"/>
      <c r="I842" s="677" t="s">
        <v>259</v>
      </c>
      <c r="J842" s="641"/>
      <c r="K842" s="314"/>
      <c r="L842" s="314"/>
      <c r="M842" s="314"/>
      <c r="N842" s="314"/>
      <c r="O842" s="314"/>
      <c r="P842" s="314"/>
      <c r="Q842" s="314"/>
      <c r="R842" s="314"/>
      <c r="S842" s="314"/>
      <c r="T842" s="314"/>
      <c r="U842" s="314"/>
      <c r="V842" s="314"/>
      <c r="W842" s="314"/>
      <c r="X842" s="314"/>
      <c r="Y842" s="314"/>
      <c r="Z842" s="314"/>
      <c r="AA842" s="314"/>
      <c r="AB842" s="314"/>
      <c r="AC842" s="314"/>
      <c r="AD842" s="314"/>
      <c r="AE842" s="314"/>
      <c r="AF842" s="314"/>
      <c r="AG842" s="314"/>
      <c r="AH842" s="314"/>
      <c r="AI842" s="314"/>
      <c r="AJ842" s="314"/>
      <c r="AK842" s="314"/>
      <c r="AL842" s="314"/>
      <c r="AM842" s="314"/>
      <c r="AN842" s="314"/>
      <c r="AO842" s="314"/>
    </row>
    <row r="843" spans="1:41" ht="14.25" customHeight="1">
      <c r="A843" s="173"/>
      <c r="B843" s="188" t="s">
        <v>260</v>
      </c>
      <c r="C843" s="189" t="e">
        <f>+'BLOQUE PRINCIPAL'!#REF!</f>
        <v>#REF!</v>
      </c>
      <c r="D843" s="678" t="e">
        <f>+'BLOQUE PRINCIPAL'!#REF!</f>
        <v>#REF!</v>
      </c>
      <c r="E843" s="679"/>
      <c r="F843" s="679"/>
      <c r="G843" s="679"/>
      <c r="H843" s="680"/>
      <c r="I843" s="190" t="s">
        <v>196</v>
      </c>
      <c r="J843" s="191" t="e">
        <f>+'BLOQUE PRINCIPAL'!#REF!</f>
        <v>#REF!</v>
      </c>
      <c r="K843" s="314"/>
      <c r="L843" s="314"/>
      <c r="M843" s="314"/>
      <c r="N843" s="314"/>
      <c r="O843" s="314"/>
      <c r="P843" s="314"/>
      <c r="Q843" s="314"/>
      <c r="R843" s="314"/>
      <c r="S843" s="314"/>
      <c r="T843" s="314"/>
      <c r="U843" s="314"/>
      <c r="V843" s="314"/>
      <c r="W843" s="314"/>
      <c r="X843" s="314"/>
      <c r="Y843" s="314"/>
      <c r="Z843" s="314"/>
      <c r="AA843" s="314"/>
      <c r="AB843" s="314"/>
      <c r="AC843" s="314"/>
      <c r="AD843" s="314"/>
      <c r="AE843" s="314"/>
      <c r="AF843" s="314"/>
      <c r="AG843" s="314"/>
      <c r="AH843" s="314"/>
      <c r="AI843" s="314"/>
      <c r="AJ843" s="314"/>
      <c r="AK843" s="314"/>
      <c r="AL843" s="314"/>
      <c r="AM843" s="314"/>
      <c r="AN843" s="314"/>
      <c r="AO843" s="314"/>
    </row>
    <row r="844" spans="1:41" ht="12" customHeight="1">
      <c r="A844" s="173"/>
      <c r="B844" s="689" t="s">
        <v>261</v>
      </c>
      <c r="C844" s="662"/>
      <c r="D844" s="662"/>
      <c r="E844" s="663"/>
      <c r="F844" s="287" t="s">
        <v>13</v>
      </c>
      <c r="G844" s="275" t="s">
        <v>262</v>
      </c>
      <c r="H844" s="287" t="s">
        <v>263</v>
      </c>
      <c r="I844" s="275" t="s">
        <v>264</v>
      </c>
      <c r="J844" s="195"/>
      <c r="K844" s="314"/>
      <c r="L844" s="314"/>
      <c r="M844" s="314"/>
      <c r="N844" s="314"/>
      <c r="O844" s="314"/>
      <c r="P844" s="314"/>
      <c r="Q844" s="314"/>
      <c r="R844" s="314"/>
      <c r="S844" s="314"/>
      <c r="T844" s="314"/>
      <c r="U844" s="314"/>
      <c r="V844" s="314"/>
      <c r="W844" s="314"/>
      <c r="X844" s="314"/>
      <c r="Y844" s="314"/>
      <c r="Z844" s="314"/>
      <c r="AA844" s="314"/>
      <c r="AB844" s="314"/>
      <c r="AC844" s="314"/>
      <c r="AD844" s="314"/>
      <c r="AE844" s="314"/>
      <c r="AF844" s="314"/>
      <c r="AG844" s="314"/>
      <c r="AH844" s="314"/>
      <c r="AI844" s="314"/>
      <c r="AJ844" s="314"/>
      <c r="AK844" s="314"/>
      <c r="AL844" s="314"/>
      <c r="AM844" s="314"/>
      <c r="AN844" s="314"/>
      <c r="AO844" s="314"/>
    </row>
    <row r="845" spans="1:41" ht="14.25" customHeight="1">
      <c r="A845" s="173"/>
      <c r="B845" s="684" t="s">
        <v>265</v>
      </c>
      <c r="C845" s="662"/>
      <c r="D845" s="662"/>
      <c r="E845" s="663"/>
      <c r="F845" s="288" t="s">
        <v>266</v>
      </c>
      <c r="G845" s="289">
        <f>+J859*0.05</f>
        <v>7862.50</v>
      </c>
      <c r="H845" s="288">
        <v>1</v>
      </c>
      <c r="I845" s="211">
        <f>SUM(G845/H845)</f>
        <v>7862.50</v>
      </c>
      <c r="J845" s="197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  <c r="U845" s="314"/>
      <c r="V845" s="314"/>
      <c r="W845" s="314"/>
      <c r="X845" s="314"/>
      <c r="Y845" s="314"/>
      <c r="Z845" s="314"/>
      <c r="AA845" s="314"/>
      <c r="AB845" s="314"/>
      <c r="AC845" s="314"/>
      <c r="AD845" s="314"/>
      <c r="AE845" s="314"/>
      <c r="AF845" s="314"/>
      <c r="AG845" s="314"/>
      <c r="AH845" s="314"/>
      <c r="AI845" s="314"/>
      <c r="AJ845" s="314"/>
      <c r="AK845" s="314"/>
      <c r="AL845" s="314"/>
      <c r="AM845" s="314"/>
      <c r="AN845" s="314"/>
      <c r="AO845" s="314"/>
    </row>
    <row r="846" spans="1:41" ht="12" customHeight="1">
      <c r="A846" s="173"/>
      <c r="B846" s="684"/>
      <c r="C846" s="662"/>
      <c r="D846" s="662"/>
      <c r="E846" s="663"/>
      <c r="F846" s="290"/>
      <c r="G846" s="289"/>
      <c r="H846" s="288"/>
      <c r="I846" s="289"/>
      <c r="J846" s="199"/>
      <c r="K846" s="314"/>
      <c r="L846" s="314"/>
      <c r="M846" s="314"/>
      <c r="N846" s="314"/>
      <c r="O846" s="314"/>
      <c r="P846" s="314"/>
      <c r="Q846" s="314"/>
      <c r="R846" s="314"/>
      <c r="S846" s="314"/>
      <c r="T846" s="314"/>
      <c r="U846" s="314"/>
      <c r="V846" s="314"/>
      <c r="W846" s="314"/>
      <c r="X846" s="314"/>
      <c r="Y846" s="314"/>
      <c r="Z846" s="314"/>
      <c r="AA846" s="314"/>
      <c r="AB846" s="314"/>
      <c r="AC846" s="314"/>
      <c r="AD846" s="314"/>
      <c r="AE846" s="314"/>
      <c r="AF846" s="314"/>
      <c r="AG846" s="314"/>
      <c r="AH846" s="314"/>
      <c r="AI846" s="314"/>
      <c r="AJ846" s="314"/>
      <c r="AK846" s="314"/>
      <c r="AL846" s="314"/>
      <c r="AM846" s="314"/>
      <c r="AN846" s="314"/>
      <c r="AO846" s="314"/>
    </row>
    <row r="847" spans="1:41" ht="12" customHeight="1">
      <c r="A847" s="173"/>
      <c r="B847" s="684"/>
      <c r="C847" s="662"/>
      <c r="D847" s="662"/>
      <c r="E847" s="663"/>
      <c r="F847" s="290"/>
      <c r="G847" s="289"/>
      <c r="H847" s="288"/>
      <c r="I847" s="289" t="s">
        <v>199</v>
      </c>
      <c r="J847" s="195" t="s">
        <v>267</v>
      </c>
      <c r="K847" s="314"/>
      <c r="L847" s="314"/>
      <c r="M847" s="314"/>
      <c r="N847" s="314"/>
      <c r="O847" s="314"/>
      <c r="P847" s="314"/>
      <c r="Q847" s="314"/>
      <c r="R847" s="314"/>
      <c r="S847" s="314"/>
      <c r="T847" s="314"/>
      <c r="U847" s="314"/>
      <c r="V847" s="314"/>
      <c r="W847" s="314"/>
      <c r="X847" s="314"/>
      <c r="Y847" s="314"/>
      <c r="Z847" s="314"/>
      <c r="AA847" s="314"/>
      <c r="AB847" s="314"/>
      <c r="AC847" s="314"/>
      <c r="AD847" s="314"/>
      <c r="AE847" s="314"/>
      <c r="AF847" s="314"/>
      <c r="AG847" s="314"/>
      <c r="AH847" s="314"/>
      <c r="AI847" s="314"/>
      <c r="AJ847" s="314"/>
      <c r="AK847" s="314"/>
      <c r="AL847" s="314"/>
      <c r="AM847" s="314"/>
      <c r="AN847" s="314"/>
      <c r="AO847" s="314"/>
    </row>
    <row r="848" spans="1:41" ht="12" customHeight="1">
      <c r="A848" s="173"/>
      <c r="B848" s="684"/>
      <c r="C848" s="662"/>
      <c r="D848" s="662"/>
      <c r="E848" s="663"/>
      <c r="F848" s="290"/>
      <c r="G848" s="289"/>
      <c r="H848" s="288"/>
      <c r="I848" s="289"/>
      <c r="J848" s="203">
        <f>SUM(I845:I846)</f>
        <v>7862.50</v>
      </c>
      <c r="K848" s="314"/>
      <c r="L848" s="314"/>
      <c r="M848" s="314"/>
      <c r="N848" s="314"/>
      <c r="O848" s="314"/>
      <c r="P848" s="314"/>
      <c r="Q848" s="314"/>
      <c r="R848" s="314"/>
      <c r="S848" s="314"/>
      <c r="T848" s="314"/>
      <c r="U848" s="314"/>
      <c r="V848" s="314"/>
      <c r="W848" s="314"/>
      <c r="X848" s="314"/>
      <c r="Y848" s="314"/>
      <c r="Z848" s="314"/>
      <c r="AA848" s="314"/>
      <c r="AB848" s="314"/>
      <c r="AC848" s="314"/>
      <c r="AD848" s="314"/>
      <c r="AE848" s="314"/>
      <c r="AF848" s="314"/>
      <c r="AG848" s="314"/>
      <c r="AH848" s="314"/>
      <c r="AI848" s="314"/>
      <c r="AJ848" s="314"/>
      <c r="AK848" s="314"/>
      <c r="AL848" s="314"/>
      <c r="AM848" s="314"/>
      <c r="AN848" s="314"/>
      <c r="AO848" s="314"/>
    </row>
    <row r="849" spans="1:41" ht="12" customHeight="1">
      <c r="A849" s="173"/>
      <c r="B849" s="684"/>
      <c r="C849" s="662"/>
      <c r="D849" s="662"/>
      <c r="E849" s="663"/>
      <c r="F849" s="288"/>
      <c r="G849" s="289"/>
      <c r="H849" s="288"/>
      <c r="I849" s="289"/>
      <c r="J849" s="195"/>
      <c r="K849" s="314"/>
      <c r="L849" s="314"/>
      <c r="M849" s="314"/>
      <c r="N849" s="314"/>
      <c r="O849" s="314"/>
      <c r="P849" s="314"/>
      <c r="Q849" s="314"/>
      <c r="R849" s="314"/>
      <c r="S849" s="314"/>
      <c r="T849" s="314"/>
      <c r="U849" s="314"/>
      <c r="V849" s="314"/>
      <c r="W849" s="314"/>
      <c r="X849" s="314"/>
      <c r="Y849" s="314"/>
      <c r="Z849" s="314"/>
      <c r="AA849" s="314"/>
      <c r="AB849" s="314"/>
      <c r="AC849" s="314"/>
      <c r="AD849" s="314"/>
      <c r="AE849" s="314"/>
      <c r="AF849" s="314"/>
      <c r="AG849" s="314"/>
      <c r="AH849" s="314"/>
      <c r="AI849" s="314"/>
      <c r="AJ849" s="314"/>
      <c r="AK849" s="314"/>
      <c r="AL849" s="314"/>
      <c r="AM849" s="314"/>
      <c r="AN849" s="314"/>
      <c r="AO849" s="314"/>
    </row>
    <row r="850" spans="1:41" ht="14.25" customHeight="1">
      <c r="A850" s="173"/>
      <c r="B850" s="689" t="s">
        <v>268</v>
      </c>
      <c r="C850" s="662"/>
      <c r="D850" s="662"/>
      <c r="E850" s="663"/>
      <c r="F850" s="287" t="s">
        <v>13</v>
      </c>
      <c r="G850" s="275" t="s">
        <v>269</v>
      </c>
      <c r="H850" s="287" t="s">
        <v>209</v>
      </c>
      <c r="I850" s="275" t="s">
        <v>264</v>
      </c>
      <c r="J850" s="197"/>
      <c r="K850" s="314"/>
      <c r="L850" s="314"/>
      <c r="M850" s="314"/>
      <c r="N850" s="314"/>
      <c r="O850" s="314"/>
      <c r="P850" s="314"/>
      <c r="Q850" s="314"/>
      <c r="R850" s="314"/>
      <c r="S850" s="314"/>
      <c r="T850" s="314"/>
      <c r="U850" s="314"/>
      <c r="V850" s="314"/>
      <c r="W850" s="314"/>
      <c r="X850" s="314"/>
      <c r="Y850" s="314"/>
      <c r="Z850" s="314"/>
      <c r="AA850" s="314"/>
      <c r="AB850" s="314"/>
      <c r="AC850" s="314"/>
      <c r="AD850" s="314"/>
      <c r="AE850" s="314"/>
      <c r="AF850" s="314"/>
      <c r="AG850" s="314"/>
      <c r="AH850" s="314"/>
      <c r="AI850" s="314"/>
      <c r="AJ850" s="314"/>
      <c r="AK850" s="314"/>
      <c r="AL850" s="314"/>
      <c r="AM850" s="314"/>
      <c r="AN850" s="314"/>
      <c r="AO850" s="314"/>
    </row>
    <row r="851" spans="1:41" ht="14.25" customHeight="1">
      <c r="A851" s="173"/>
      <c r="B851" s="684" t="s">
        <v>332</v>
      </c>
      <c r="C851" s="662"/>
      <c r="D851" s="662"/>
      <c r="E851" s="663"/>
      <c r="F851" s="290" t="s">
        <v>21</v>
      </c>
      <c r="G851" s="289" t="e">
        <f>MATERIALES!#REF!</f>
        <v>#REF!</v>
      </c>
      <c r="H851" s="291">
        <v>1</v>
      </c>
      <c r="I851" s="211" t="e">
        <f>+G851*H851</f>
        <v>#REF!</v>
      </c>
      <c r="J851" s="206"/>
      <c r="K851" s="314"/>
      <c r="L851" s="314"/>
      <c r="M851" s="314"/>
      <c r="N851" s="314"/>
      <c r="O851" s="314"/>
      <c r="P851" s="314"/>
      <c r="Q851" s="314"/>
      <c r="R851" s="314"/>
      <c r="S851" s="314"/>
      <c r="T851" s="314"/>
      <c r="U851" s="314"/>
      <c r="V851" s="314"/>
      <c r="W851" s="314"/>
      <c r="X851" s="314"/>
      <c r="Y851" s="314"/>
      <c r="Z851" s="314"/>
      <c r="AA851" s="314"/>
      <c r="AB851" s="314"/>
      <c r="AC851" s="314"/>
      <c r="AD851" s="314"/>
      <c r="AE851" s="314"/>
      <c r="AF851" s="314"/>
      <c r="AG851" s="314"/>
      <c r="AH851" s="314"/>
      <c r="AI851" s="314"/>
      <c r="AJ851" s="314"/>
      <c r="AK851" s="314"/>
      <c r="AL851" s="314"/>
      <c r="AM851" s="314"/>
      <c r="AN851" s="314"/>
      <c r="AO851" s="314"/>
    </row>
    <row r="852" spans="1:41" ht="12" customHeight="1">
      <c r="A852" s="173"/>
      <c r="B852" s="302"/>
      <c r="C852" s="303"/>
      <c r="D852" s="303"/>
      <c r="E852" s="306"/>
      <c r="F852" s="290"/>
      <c r="G852" s="289"/>
      <c r="H852" s="291"/>
      <c r="I852" s="211">
        <f>G852*H852</f>
        <v>0</v>
      </c>
      <c r="J852" s="206"/>
      <c r="K852" s="314"/>
      <c r="L852" s="314"/>
      <c r="M852" s="314"/>
      <c r="N852" s="314"/>
      <c r="O852" s="314"/>
      <c r="P852" s="314"/>
      <c r="Q852" s="314"/>
      <c r="R852" s="314"/>
      <c r="S852" s="314"/>
      <c r="T852" s="314"/>
      <c r="U852" s="314"/>
      <c r="V852" s="314"/>
      <c r="W852" s="314"/>
      <c r="X852" s="314"/>
      <c r="Y852" s="314"/>
      <c r="Z852" s="314"/>
      <c r="AA852" s="314"/>
      <c r="AB852" s="314"/>
      <c r="AC852" s="314"/>
      <c r="AD852" s="314"/>
      <c r="AE852" s="314"/>
      <c r="AF852" s="314"/>
      <c r="AG852" s="314"/>
      <c r="AH852" s="314"/>
      <c r="AI852" s="314"/>
      <c r="AJ852" s="314"/>
      <c r="AK852" s="314"/>
      <c r="AL852" s="314"/>
      <c r="AM852" s="314"/>
      <c r="AN852" s="314"/>
      <c r="AO852" s="314"/>
    </row>
    <row r="853" spans="1:41" ht="14.25" customHeight="1">
      <c r="A853" s="173"/>
      <c r="B853" s="686"/>
      <c r="C853" s="662"/>
      <c r="D853" s="662"/>
      <c r="E853" s="663"/>
      <c r="F853" s="290"/>
      <c r="G853" s="289"/>
      <c r="H853" s="291"/>
      <c r="I853" s="292"/>
      <c r="J853" s="195" t="s">
        <v>267</v>
      </c>
      <c r="K853" s="314"/>
      <c r="L853" s="314"/>
      <c r="M853" s="314"/>
      <c r="N853" s="314"/>
      <c r="O853" s="314"/>
      <c r="P853" s="314"/>
      <c r="Q853" s="314"/>
      <c r="R853" s="314"/>
      <c r="S853" s="314"/>
      <c r="T853" s="314"/>
      <c r="U853" s="314"/>
      <c r="V853" s="314"/>
      <c r="W853" s="314"/>
      <c r="X853" s="314"/>
      <c r="Y853" s="314"/>
      <c r="Z853" s="314"/>
      <c r="AA853" s="314"/>
      <c r="AB853" s="314"/>
      <c r="AC853" s="314"/>
      <c r="AD853" s="314"/>
      <c r="AE853" s="314"/>
      <c r="AF853" s="314"/>
      <c r="AG853" s="314"/>
      <c r="AH853" s="314"/>
      <c r="AI853" s="314"/>
      <c r="AJ853" s="314"/>
      <c r="AK853" s="314"/>
      <c r="AL853" s="314"/>
      <c r="AM853" s="314"/>
      <c r="AN853" s="314"/>
      <c r="AO853" s="314"/>
    </row>
    <row r="854" spans="1:41" ht="12" customHeight="1">
      <c r="A854" s="173"/>
      <c r="B854" s="684"/>
      <c r="C854" s="662"/>
      <c r="D854" s="662"/>
      <c r="E854" s="663"/>
      <c r="F854" s="290"/>
      <c r="G854" s="289"/>
      <c r="H854" s="288"/>
      <c r="I854" s="292"/>
      <c r="J854" s="215" t="e">
        <f>SUM(I851:I853)</f>
        <v>#REF!</v>
      </c>
      <c r="K854" s="314"/>
      <c r="L854" s="314"/>
      <c r="M854" s="314"/>
      <c r="N854" s="314"/>
      <c r="O854" s="314"/>
      <c r="P854" s="314"/>
      <c r="Q854" s="314"/>
      <c r="R854" s="314"/>
      <c r="S854" s="314"/>
      <c r="T854" s="314"/>
      <c r="U854" s="314"/>
      <c r="V854" s="314"/>
      <c r="W854" s="314"/>
      <c r="X854" s="314"/>
      <c r="Y854" s="314"/>
      <c r="Z854" s="314"/>
      <c r="AA854" s="314"/>
      <c r="AB854" s="314"/>
      <c r="AC854" s="314"/>
      <c r="AD854" s="314"/>
      <c r="AE854" s="314"/>
      <c r="AF854" s="314"/>
      <c r="AG854" s="314"/>
      <c r="AH854" s="314"/>
      <c r="AI854" s="314"/>
      <c r="AJ854" s="314"/>
      <c r="AK854" s="314"/>
      <c r="AL854" s="314"/>
      <c r="AM854" s="314"/>
      <c r="AN854" s="314"/>
      <c r="AO854" s="314"/>
    </row>
    <row r="855" spans="1:41" ht="14.25" customHeight="1">
      <c r="A855" s="173"/>
      <c r="B855" s="689" t="s">
        <v>273</v>
      </c>
      <c r="C855" s="663"/>
      <c r="D855" s="287" t="s">
        <v>14</v>
      </c>
      <c r="E855" s="293" t="s">
        <v>274</v>
      </c>
      <c r="F855" s="294" t="s">
        <v>275</v>
      </c>
      <c r="G855" s="293" t="s">
        <v>276</v>
      </c>
      <c r="H855" s="294" t="s">
        <v>277</v>
      </c>
      <c r="I855" s="293" t="s">
        <v>278</v>
      </c>
      <c r="J855" s="203"/>
      <c r="K855" s="314"/>
      <c r="L855" s="314"/>
      <c r="M855" s="314"/>
      <c r="N855" s="314"/>
      <c r="O855" s="314"/>
      <c r="P855" s="314"/>
      <c r="Q855" s="314"/>
      <c r="R855" s="314"/>
      <c r="S855" s="314"/>
      <c r="T855" s="314"/>
      <c r="U855" s="314"/>
      <c r="V855" s="314"/>
      <c r="W855" s="314"/>
      <c r="X855" s="314"/>
      <c r="Y855" s="314"/>
      <c r="Z855" s="314"/>
      <c r="AA855" s="314"/>
      <c r="AB855" s="314"/>
      <c r="AC855" s="314"/>
      <c r="AD855" s="314"/>
      <c r="AE855" s="314"/>
      <c r="AF855" s="314"/>
      <c r="AG855" s="314"/>
      <c r="AH855" s="314"/>
      <c r="AI855" s="314"/>
      <c r="AJ855" s="314"/>
      <c r="AK855" s="314"/>
      <c r="AL855" s="314"/>
      <c r="AM855" s="314"/>
      <c r="AN855" s="314"/>
      <c r="AO855" s="314"/>
    </row>
    <row r="856" spans="1:41" ht="14.25" customHeight="1">
      <c r="A856" s="173"/>
      <c r="B856" s="669" t="s">
        <v>279</v>
      </c>
      <c r="C856" s="668"/>
      <c r="D856" s="196">
        <v>1</v>
      </c>
      <c r="E856" s="195">
        <f>90000*D856</f>
        <v>90000</v>
      </c>
      <c r="F856" s="196">
        <v>85</v>
      </c>
      <c r="G856" s="195">
        <f t="shared" si="65" ref="G856:G857">SUM(E856*(1+F856/100))</f>
        <v>166500</v>
      </c>
      <c r="H856" s="196">
        <v>2</v>
      </c>
      <c r="I856" s="211">
        <f t="shared" si="66" ref="I856:I857">SUM(G856/H856)</f>
        <v>83250</v>
      </c>
      <c r="J856" s="694"/>
      <c r="K856" s="314"/>
      <c r="L856" s="314"/>
      <c r="M856" s="314"/>
      <c r="N856" s="314"/>
      <c r="O856" s="314"/>
      <c r="P856" s="314"/>
      <c r="Q856" s="314"/>
      <c r="R856" s="314"/>
      <c r="S856" s="314"/>
      <c r="T856" s="314"/>
      <c r="U856" s="314"/>
      <c r="V856" s="314"/>
      <c r="W856" s="314"/>
      <c r="X856" s="314"/>
      <c r="Y856" s="314"/>
      <c r="Z856" s="314"/>
      <c r="AA856" s="314"/>
      <c r="AB856" s="314"/>
      <c r="AC856" s="314"/>
      <c r="AD856" s="314"/>
      <c r="AE856" s="314"/>
      <c r="AF856" s="314"/>
      <c r="AG856" s="314"/>
      <c r="AH856" s="314"/>
      <c r="AI856" s="314"/>
      <c r="AJ856" s="314"/>
      <c r="AK856" s="314"/>
      <c r="AL856" s="314"/>
      <c r="AM856" s="314"/>
      <c r="AN856" s="314"/>
      <c r="AO856" s="314"/>
    </row>
    <row r="857" spans="1:41" ht="14.25" customHeight="1">
      <c r="A857" s="173"/>
      <c r="B857" s="669" t="s">
        <v>280</v>
      </c>
      <c r="C857" s="668"/>
      <c r="D857" s="196">
        <v>2</v>
      </c>
      <c r="E857" s="195">
        <f>40000*D857</f>
        <v>80000</v>
      </c>
      <c r="F857" s="196">
        <f>F856</f>
        <v>85</v>
      </c>
      <c r="G857" s="195">
        <f t="shared" si="65"/>
        <v>148000</v>
      </c>
      <c r="H857" s="196">
        <f>H856</f>
        <v>2</v>
      </c>
      <c r="I857" s="211">
        <f t="shared" si="66"/>
        <v>74000</v>
      </c>
      <c r="J857" s="695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  <c r="U857" s="314"/>
      <c r="V857" s="314"/>
      <c r="W857" s="314"/>
      <c r="X857" s="314"/>
      <c r="Y857" s="314"/>
      <c r="Z857" s="314"/>
      <c r="AA857" s="314"/>
      <c r="AB857" s="314"/>
      <c r="AC857" s="314"/>
      <c r="AD857" s="314"/>
      <c r="AE857" s="314"/>
      <c r="AF857" s="314"/>
      <c r="AG857" s="314"/>
      <c r="AH857" s="314"/>
      <c r="AI857" s="314"/>
      <c r="AJ857" s="314"/>
      <c r="AK857" s="314"/>
      <c r="AL857" s="314"/>
      <c r="AM857" s="314"/>
      <c r="AN857" s="314"/>
      <c r="AO857" s="314"/>
    </row>
    <row r="858" spans="1:41" ht="14.25" customHeight="1">
      <c r="A858" s="173"/>
      <c r="B858" s="684"/>
      <c r="C858" s="662"/>
      <c r="D858" s="663"/>
      <c r="E858" s="289"/>
      <c r="F858" s="288"/>
      <c r="G858" s="289"/>
      <c r="H858" s="288"/>
      <c r="I858" s="292"/>
      <c r="J858" s="195" t="s">
        <v>267</v>
      </c>
      <c r="K858" s="314"/>
      <c r="L858" s="314"/>
      <c r="M858" s="314"/>
      <c r="N858" s="314"/>
      <c r="O858" s="314"/>
      <c r="P858" s="314"/>
      <c r="Q858" s="314"/>
      <c r="R858" s="314"/>
      <c r="S858" s="314"/>
      <c r="T858" s="314"/>
      <c r="U858" s="314"/>
      <c r="V858" s="314"/>
      <c r="W858" s="314"/>
      <c r="X858" s="314"/>
      <c r="Y858" s="314"/>
      <c r="Z858" s="314"/>
      <c r="AA858" s="314"/>
      <c r="AB858" s="314"/>
      <c r="AC858" s="314"/>
      <c r="AD858" s="314"/>
      <c r="AE858" s="314"/>
      <c r="AF858" s="314"/>
      <c r="AG858" s="314"/>
      <c r="AH858" s="314"/>
      <c r="AI858" s="314"/>
      <c r="AJ858" s="314"/>
      <c r="AK858" s="314"/>
      <c r="AL858" s="314"/>
      <c r="AM858" s="314"/>
      <c r="AN858" s="314"/>
      <c r="AO858" s="314"/>
    </row>
    <row r="859" spans="1:41" ht="14.25" customHeight="1">
      <c r="A859" s="173"/>
      <c r="B859" s="687"/>
      <c r="C859" s="662"/>
      <c r="D859" s="663"/>
      <c r="E859" s="292"/>
      <c r="F859" s="288"/>
      <c r="G859" s="292"/>
      <c r="H859" s="288"/>
      <c r="I859" s="292"/>
      <c r="J859" s="203">
        <f>SUM(I856:I857)</f>
        <v>157250</v>
      </c>
      <c r="K859" s="314"/>
      <c r="L859" s="314"/>
      <c r="M859" s="314"/>
      <c r="N859" s="314"/>
      <c r="O859" s="314"/>
      <c r="P859" s="314"/>
      <c r="Q859" s="314"/>
      <c r="R859" s="314"/>
      <c r="S859" s="314"/>
      <c r="T859" s="314"/>
      <c r="U859" s="314"/>
      <c r="V859" s="314"/>
      <c r="W859" s="314"/>
      <c r="X859" s="314"/>
      <c r="Y859" s="314"/>
      <c r="Z859" s="314"/>
      <c r="AA859" s="314"/>
      <c r="AB859" s="314"/>
      <c r="AC859" s="314"/>
      <c r="AD859" s="314"/>
      <c r="AE859" s="314"/>
      <c r="AF859" s="314"/>
      <c r="AG859" s="314"/>
      <c r="AH859" s="314"/>
      <c r="AI859" s="314"/>
      <c r="AJ859" s="314"/>
      <c r="AK859" s="314"/>
      <c r="AL859" s="314"/>
      <c r="AM859" s="314"/>
      <c r="AN859" s="314"/>
      <c r="AO859" s="314"/>
    </row>
    <row r="860" spans="1:41" ht="14.25" customHeight="1">
      <c r="A860" s="173"/>
      <c r="B860" s="689" t="s">
        <v>281</v>
      </c>
      <c r="C860" s="662"/>
      <c r="D860" s="663"/>
      <c r="E860" s="293" t="s">
        <v>13</v>
      </c>
      <c r="F860" s="294" t="s">
        <v>14</v>
      </c>
      <c r="G860" s="275" t="s">
        <v>282</v>
      </c>
      <c r="H860" s="294" t="s">
        <v>283</v>
      </c>
      <c r="I860" s="293" t="s">
        <v>264</v>
      </c>
      <c r="J860" s="219"/>
      <c r="K860" s="314"/>
      <c r="L860" s="314"/>
      <c r="M860" s="314"/>
      <c r="N860" s="314"/>
      <c r="O860" s="314"/>
      <c r="P860" s="314"/>
      <c r="Q860" s="314"/>
      <c r="R860" s="314"/>
      <c r="S860" s="314"/>
      <c r="T860" s="314"/>
      <c r="U860" s="314"/>
      <c r="V860" s="314"/>
      <c r="W860" s="314"/>
      <c r="X860" s="314"/>
      <c r="Y860" s="314"/>
      <c r="Z860" s="314"/>
      <c r="AA860" s="314"/>
      <c r="AB860" s="314"/>
      <c r="AC860" s="314"/>
      <c r="AD860" s="314"/>
      <c r="AE860" s="314"/>
      <c r="AF860" s="314"/>
      <c r="AG860" s="314"/>
      <c r="AH860" s="314"/>
      <c r="AI860" s="314"/>
      <c r="AJ860" s="314"/>
      <c r="AK860" s="314"/>
      <c r="AL860" s="314"/>
      <c r="AM860" s="314"/>
      <c r="AN860" s="314"/>
      <c r="AO860" s="314"/>
    </row>
    <row r="861" spans="1:41" ht="28.5" customHeight="1">
      <c r="A861" s="173"/>
      <c r="B861" s="698"/>
      <c r="C861" s="662"/>
      <c r="D861" s="668"/>
      <c r="E861" s="301"/>
      <c r="F861" s="297"/>
      <c r="G861" s="298"/>
      <c r="H861" s="297"/>
      <c r="I861" s="299"/>
      <c r="J861" s="289"/>
      <c r="K861" s="314"/>
      <c r="L861" s="314"/>
      <c r="M861" s="314"/>
      <c r="N861" s="314"/>
      <c r="O861" s="314"/>
      <c r="P861" s="314"/>
      <c r="Q861" s="314"/>
      <c r="R861" s="314"/>
      <c r="S861" s="314"/>
      <c r="T861" s="314"/>
      <c r="U861" s="314"/>
      <c r="V861" s="314"/>
      <c r="W861" s="314"/>
      <c r="X861" s="314"/>
      <c r="Y861" s="314"/>
      <c r="Z861" s="314"/>
      <c r="AA861" s="314"/>
      <c r="AB861" s="314"/>
      <c r="AC861" s="314"/>
      <c r="AD861" s="314"/>
      <c r="AE861" s="314"/>
      <c r="AF861" s="314"/>
      <c r="AG861" s="314"/>
      <c r="AH861" s="314"/>
      <c r="AI861" s="314"/>
      <c r="AJ861" s="314"/>
      <c r="AK861" s="314"/>
      <c r="AL861" s="314"/>
      <c r="AM861" s="314"/>
      <c r="AN861" s="314"/>
      <c r="AO861" s="314"/>
    </row>
    <row r="862" spans="1:41" ht="14.25" customHeight="1">
      <c r="A862" s="173"/>
      <c r="B862" s="687"/>
      <c r="C862" s="662"/>
      <c r="D862" s="663"/>
      <c r="E862" s="289"/>
      <c r="F862" s="300"/>
      <c r="G862" s="289"/>
      <c r="H862" s="288"/>
      <c r="I862" s="292"/>
      <c r="J862" s="289" t="s">
        <v>267</v>
      </c>
      <c r="K862" s="314"/>
      <c r="L862" s="314"/>
      <c r="M862" s="314"/>
      <c r="N862" s="314"/>
      <c r="O862" s="314"/>
      <c r="P862" s="314"/>
      <c r="Q862" s="314"/>
      <c r="R862" s="314"/>
      <c r="S862" s="314"/>
      <c r="T862" s="314"/>
      <c r="U862" s="314"/>
      <c r="V862" s="314"/>
      <c r="W862" s="314"/>
      <c r="X862" s="314"/>
      <c r="Y862" s="314"/>
      <c r="Z862" s="314"/>
      <c r="AA862" s="314"/>
      <c r="AB862" s="314"/>
      <c r="AC862" s="314"/>
      <c r="AD862" s="314"/>
      <c r="AE862" s="314"/>
      <c r="AF862" s="314"/>
      <c r="AG862" s="314"/>
      <c r="AH862" s="314"/>
      <c r="AI862" s="314"/>
      <c r="AJ862" s="314"/>
      <c r="AK862" s="314"/>
      <c r="AL862" s="314"/>
      <c r="AM862" s="314"/>
      <c r="AN862" s="314"/>
      <c r="AO862" s="314"/>
    </row>
    <row r="863" spans="1:41" ht="14.25" customHeight="1">
      <c r="A863" s="173"/>
      <c r="B863" s="687"/>
      <c r="C863" s="662"/>
      <c r="D863" s="663"/>
      <c r="E863" s="289"/>
      <c r="F863" s="300"/>
      <c r="G863" s="289"/>
      <c r="H863" s="288"/>
      <c r="I863" s="292"/>
      <c r="J863" s="203">
        <f>SUM(I861)</f>
        <v>0</v>
      </c>
      <c r="K863" s="314"/>
      <c r="L863" s="314"/>
      <c r="M863" s="314"/>
      <c r="N863" s="314"/>
      <c r="O863" s="314"/>
      <c r="P863" s="314"/>
      <c r="Q863" s="314"/>
      <c r="R863" s="314"/>
      <c r="S863" s="314"/>
      <c r="T863" s="314"/>
      <c r="U863" s="314"/>
      <c r="V863" s="314"/>
      <c r="W863" s="314"/>
      <c r="X863" s="314"/>
      <c r="Y863" s="314"/>
      <c r="Z863" s="314"/>
      <c r="AA863" s="314"/>
      <c r="AB863" s="314"/>
      <c r="AC863" s="314"/>
      <c r="AD863" s="314"/>
      <c r="AE863" s="314"/>
      <c r="AF863" s="314"/>
      <c r="AG863" s="314"/>
      <c r="AH863" s="314"/>
      <c r="AI863" s="314"/>
      <c r="AJ863" s="314"/>
      <c r="AK863" s="314"/>
      <c r="AL863" s="314"/>
      <c r="AM863" s="314"/>
      <c r="AN863" s="314"/>
      <c r="AO863" s="314"/>
    </row>
    <row r="864" spans="1:41" ht="12" customHeight="1">
      <c r="A864" s="173"/>
      <c r="B864" s="688" t="s">
        <v>137</v>
      </c>
      <c r="C864" s="662"/>
      <c r="D864" s="662"/>
      <c r="E864" s="662"/>
      <c r="F864" s="662"/>
      <c r="G864" s="662"/>
      <c r="H864" s="662"/>
      <c r="I864" s="663"/>
      <c r="J864" s="219" t="e">
        <f>SUM(J854+J848+J859+J863)</f>
        <v>#REF!</v>
      </c>
      <c r="K864" s="314"/>
      <c r="L864" s="314"/>
      <c r="M864" s="314"/>
      <c r="N864" s="314"/>
      <c r="O864" s="314"/>
      <c r="P864" s="314"/>
      <c r="Q864" s="314"/>
      <c r="R864" s="314"/>
      <c r="S864" s="314"/>
      <c r="T864" s="314"/>
      <c r="U864" s="314"/>
      <c r="V864" s="314"/>
      <c r="W864" s="314"/>
      <c r="X864" s="314"/>
      <c r="Y864" s="314"/>
      <c r="Z864" s="314"/>
      <c r="AA864" s="314"/>
      <c r="AB864" s="314"/>
      <c r="AC864" s="314"/>
      <c r="AD864" s="314"/>
      <c r="AE864" s="314"/>
      <c r="AF864" s="314"/>
      <c r="AG864" s="314"/>
      <c r="AH864" s="314"/>
      <c r="AI864" s="314"/>
      <c r="AJ864" s="314"/>
      <c r="AK864" s="314"/>
      <c r="AL864" s="314"/>
      <c r="AM864" s="314"/>
      <c r="AN864" s="314"/>
      <c r="AO864" s="314"/>
    </row>
    <row r="865" spans="1:41" ht="12" customHeight="1">
      <c r="A865" s="314"/>
      <c r="B865" s="688" t="s">
        <v>284</v>
      </c>
      <c r="C865" s="662"/>
      <c r="D865" s="662"/>
      <c r="E865" s="662"/>
      <c r="F865" s="662"/>
      <c r="G865" s="662"/>
      <c r="H865" s="662"/>
      <c r="I865" s="663"/>
      <c r="J865" s="203" t="e">
        <f>J864</f>
        <v>#REF!</v>
      </c>
      <c r="K865" s="314"/>
      <c r="L865" s="314"/>
      <c r="M865" s="314"/>
      <c r="N865" s="314"/>
      <c r="O865" s="314"/>
      <c r="P865" s="314"/>
      <c r="Q865" s="314"/>
      <c r="R865" s="314"/>
      <c r="S865" s="314"/>
      <c r="T865" s="314"/>
      <c r="U865" s="314"/>
      <c r="V865" s="314"/>
      <c r="W865" s="314"/>
      <c r="X865" s="314"/>
      <c r="Y865" s="314"/>
      <c r="Z865" s="314"/>
      <c r="AA865" s="314"/>
      <c r="AB865" s="314"/>
      <c r="AC865" s="314"/>
      <c r="AD865" s="314"/>
      <c r="AE865" s="314"/>
      <c r="AF865" s="314"/>
      <c r="AG865" s="314"/>
      <c r="AH865" s="314"/>
      <c r="AI865" s="314"/>
      <c r="AJ865" s="314"/>
      <c r="AK865" s="314"/>
      <c r="AL865" s="314"/>
      <c r="AM865" s="314"/>
      <c r="AN865" s="314"/>
      <c r="AO865" s="314"/>
    </row>
    <row r="866" spans="1:41" ht="12" customHeight="1">
      <c r="A866" s="314"/>
      <c r="B866" s="325"/>
      <c r="C866" s="326"/>
      <c r="D866" s="326"/>
      <c r="E866" s="327"/>
      <c r="F866" s="326"/>
      <c r="G866" s="327"/>
      <c r="H866" s="326"/>
      <c r="I866" s="327"/>
      <c r="J866" s="328"/>
      <c r="K866" s="314"/>
      <c r="L866" s="314"/>
      <c r="M866" s="314"/>
      <c r="N866" s="314"/>
      <c r="O866" s="314"/>
      <c r="P866" s="314"/>
      <c r="Q866" s="314"/>
      <c r="R866" s="314"/>
      <c r="S866" s="314"/>
      <c r="T866" s="314"/>
      <c r="U866" s="314"/>
      <c r="V866" s="314"/>
      <c r="W866" s="314"/>
      <c r="X866" s="314"/>
      <c r="Y866" s="314"/>
      <c r="Z866" s="314"/>
      <c r="AA866" s="314"/>
      <c r="AB866" s="314"/>
      <c r="AC866" s="314"/>
      <c r="AD866" s="314"/>
      <c r="AE866" s="314"/>
      <c r="AF866" s="314"/>
      <c r="AG866" s="314"/>
      <c r="AH866" s="314"/>
      <c r="AI866" s="314"/>
      <c r="AJ866" s="314"/>
      <c r="AK866" s="314"/>
      <c r="AL866" s="314"/>
      <c r="AM866" s="314"/>
      <c r="AN866" s="314"/>
      <c r="AO866" s="314"/>
    </row>
    <row r="867" spans="1:41" ht="12" customHeight="1">
      <c r="A867" s="314"/>
      <c r="B867" s="331"/>
      <c r="C867" s="332"/>
      <c r="D867" s="332"/>
      <c r="E867" s="333"/>
      <c r="F867" s="332"/>
      <c r="G867" s="333"/>
      <c r="H867" s="332"/>
      <c r="I867" s="333"/>
      <c r="J867" s="334"/>
      <c r="K867" s="314"/>
      <c r="L867" s="314"/>
      <c r="M867" s="314"/>
      <c r="N867" s="314"/>
      <c r="O867" s="314"/>
      <c r="P867" s="314"/>
      <c r="Q867" s="314"/>
      <c r="R867" s="314"/>
      <c r="S867" s="314"/>
      <c r="T867" s="314"/>
      <c r="U867" s="314"/>
      <c r="V867" s="314"/>
      <c r="W867" s="314"/>
      <c r="X867" s="314"/>
      <c r="Y867" s="314"/>
      <c r="Z867" s="314"/>
      <c r="AA867" s="314"/>
      <c r="AB867" s="314"/>
      <c r="AC867" s="314"/>
      <c r="AD867" s="314"/>
      <c r="AE867" s="314"/>
      <c r="AF867" s="314"/>
      <c r="AG867" s="314"/>
      <c r="AH867" s="314"/>
      <c r="AI867" s="314"/>
      <c r="AJ867" s="314"/>
      <c r="AK867" s="314"/>
      <c r="AL867" s="314"/>
      <c r="AM867" s="314"/>
      <c r="AN867" s="314"/>
      <c r="AO867" s="314"/>
    </row>
    <row r="868" spans="1:41" ht="24" customHeight="1">
      <c r="A868" s="314"/>
      <c r="B868" s="314"/>
      <c r="C868" s="314"/>
      <c r="D868" s="314"/>
      <c r="E868" s="322"/>
      <c r="F868" s="314"/>
      <c r="G868" s="322"/>
      <c r="H868" s="314"/>
      <c r="I868" s="322"/>
      <c r="J868" s="322"/>
      <c r="K868" s="314"/>
      <c r="L868" s="314"/>
      <c r="M868" s="314"/>
      <c r="N868" s="314"/>
      <c r="O868" s="314"/>
      <c r="P868" s="314"/>
      <c r="Q868" s="314"/>
      <c r="R868" s="314"/>
      <c r="S868" s="314"/>
      <c r="T868" s="314"/>
      <c r="U868" s="314"/>
      <c r="V868" s="314"/>
      <c r="W868" s="314"/>
      <c r="X868" s="314"/>
      <c r="Y868" s="314"/>
      <c r="Z868" s="314"/>
      <c r="AA868" s="314"/>
      <c r="AB868" s="314"/>
      <c r="AC868" s="314"/>
      <c r="AD868" s="314"/>
      <c r="AE868" s="314"/>
      <c r="AF868" s="314"/>
      <c r="AG868" s="314"/>
      <c r="AH868" s="314"/>
      <c r="AI868" s="314"/>
      <c r="AJ868" s="314"/>
      <c r="AK868" s="314"/>
      <c r="AL868" s="314"/>
      <c r="AM868" s="314"/>
      <c r="AN868" s="314"/>
      <c r="AO868" s="314"/>
    </row>
    <row r="869" spans="1:41" ht="24" customHeight="1">
      <c r="A869" s="314"/>
      <c r="B869" s="314"/>
      <c r="C869" s="314"/>
      <c r="D869" s="314"/>
      <c r="E869" s="322"/>
      <c r="F869" s="314"/>
      <c r="G869" s="322"/>
      <c r="H869" s="314"/>
      <c r="I869" s="322"/>
      <c r="J869" s="322"/>
      <c r="K869" s="314"/>
      <c r="L869" s="314"/>
      <c r="M869" s="314"/>
      <c r="N869" s="314"/>
      <c r="O869" s="314"/>
      <c r="P869" s="314"/>
      <c r="Q869" s="314"/>
      <c r="R869" s="314"/>
      <c r="S869" s="314"/>
      <c r="T869" s="314"/>
      <c r="U869" s="314"/>
      <c r="V869" s="314"/>
      <c r="W869" s="314"/>
      <c r="X869" s="314"/>
      <c r="Y869" s="314"/>
      <c r="Z869" s="314"/>
      <c r="AA869" s="314"/>
      <c r="AB869" s="314"/>
      <c r="AC869" s="314"/>
      <c r="AD869" s="314"/>
      <c r="AE869" s="314"/>
      <c r="AF869" s="314"/>
      <c r="AG869" s="314"/>
      <c r="AH869" s="314"/>
      <c r="AI869" s="314"/>
      <c r="AJ869" s="314"/>
      <c r="AK869" s="314"/>
      <c r="AL869" s="314"/>
      <c r="AM869" s="314"/>
      <c r="AN869" s="314"/>
      <c r="AO869" s="314"/>
    </row>
    <row r="870" spans="1:41" ht="12" customHeight="1">
      <c r="A870" s="173"/>
      <c r="B870" s="696"/>
      <c r="C870" s="665"/>
      <c r="D870" s="682"/>
      <c r="E870" s="178"/>
      <c r="F870" s="177"/>
      <c r="G870" s="178"/>
      <c r="H870" s="179"/>
      <c r="I870" s="178"/>
      <c r="J870" s="180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  <c r="AB870" s="173"/>
      <c r="AC870" s="173"/>
      <c r="AD870" s="173"/>
      <c r="AE870" s="173"/>
      <c r="AF870" s="173"/>
      <c r="AG870" s="173"/>
      <c r="AH870" s="173"/>
      <c r="AI870" s="173"/>
      <c r="AJ870" s="173"/>
      <c r="AK870" s="173"/>
      <c r="AL870" s="173"/>
      <c r="AM870" s="173"/>
      <c r="AN870" s="173"/>
      <c r="AO870" s="173"/>
    </row>
    <row r="871" spans="1:41" ht="11.25" customHeight="1">
      <c r="A871" s="173"/>
      <c r="B871" s="697" t="s">
        <v>257</v>
      </c>
      <c r="C871" s="676"/>
      <c r="D871" s="690" t="e">
        <f>+$D$8</f>
        <v>#REF!</v>
      </c>
      <c r="E871" s="672"/>
      <c r="F871" s="672"/>
      <c r="G871" s="672"/>
      <c r="H871" s="672"/>
      <c r="I871" s="672"/>
      <c r="J871" s="6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  <c r="AB871" s="173"/>
      <c r="AC871" s="173"/>
      <c r="AD871" s="173"/>
      <c r="AE871" s="173"/>
      <c r="AF871" s="173"/>
      <c r="AG871" s="173"/>
      <c r="AH871" s="173"/>
      <c r="AI871" s="173"/>
      <c r="AJ871" s="173"/>
      <c r="AK871" s="173"/>
      <c r="AL871" s="173"/>
      <c r="AM871" s="173"/>
      <c r="AN871" s="173"/>
      <c r="AO871" s="173"/>
    </row>
    <row r="872" spans="1:41" ht="25.5" customHeight="1">
      <c r="A872" s="173"/>
      <c r="B872" s="181"/>
      <c r="C872" s="182"/>
      <c r="D872" s="674"/>
      <c r="E872" s="637"/>
      <c r="F872" s="637"/>
      <c r="G872" s="637"/>
      <c r="H872" s="637"/>
      <c r="I872" s="637"/>
      <c r="J872" s="638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  <c r="AB872" s="173"/>
      <c r="AC872" s="173"/>
      <c r="AD872" s="173"/>
      <c r="AE872" s="173"/>
      <c r="AF872" s="173"/>
      <c r="AG872" s="173"/>
      <c r="AH872" s="173"/>
      <c r="AI872" s="173"/>
      <c r="AJ872" s="173"/>
      <c r="AK872" s="173"/>
      <c r="AL872" s="173"/>
      <c r="AM872" s="173"/>
      <c r="AN872" s="173"/>
      <c r="AO872" s="173"/>
    </row>
    <row r="873" spans="1:41" ht="12" customHeight="1">
      <c r="A873" s="173"/>
      <c r="B873" s="186" t="s">
        <v>258</v>
      </c>
      <c r="C873" s="187">
        <f>+'BLOQUE PRINCIPAL'!$A$51</f>
        <v>5</v>
      </c>
      <c r="D873" s="675" t="str">
        <f>+'BLOQUE PRINCIPAL'!$B$51</f>
        <v>CUBIERTA</v>
      </c>
      <c r="E873" s="640"/>
      <c r="F873" s="640"/>
      <c r="G873" s="640"/>
      <c r="H873" s="676"/>
      <c r="I873" s="677" t="s">
        <v>259</v>
      </c>
      <c r="J873" s="641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  <c r="AB873" s="173"/>
      <c r="AC873" s="173"/>
      <c r="AD873" s="173"/>
      <c r="AE873" s="173"/>
      <c r="AF873" s="173"/>
      <c r="AG873" s="173"/>
      <c r="AH873" s="173"/>
      <c r="AI873" s="173"/>
      <c r="AJ873" s="173"/>
      <c r="AK873" s="173"/>
      <c r="AL873" s="173"/>
      <c r="AM873" s="173"/>
      <c r="AN873" s="173"/>
      <c r="AO873" s="173"/>
    </row>
    <row r="874" spans="1:41" ht="25.5" customHeight="1">
      <c r="A874" s="173"/>
      <c r="B874" s="188" t="s">
        <v>260</v>
      </c>
      <c r="C874" s="189" t="e">
        <f>+'BLOQUE PRINCIPAL'!#REF!</f>
        <v>#REF!</v>
      </c>
      <c r="D874" s="678" t="e">
        <f>+'BLOQUE PRINCIPAL'!#REF!</f>
        <v>#REF!</v>
      </c>
      <c r="E874" s="679"/>
      <c r="F874" s="679"/>
      <c r="G874" s="679"/>
      <c r="H874" s="680"/>
      <c r="I874" s="190" t="s">
        <v>196</v>
      </c>
      <c r="J874" s="191" t="e">
        <f>+'BLOQUE PRINCIPAL'!#REF!</f>
        <v>#REF!</v>
      </c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  <c r="AB874" s="173"/>
      <c r="AC874" s="173"/>
      <c r="AD874" s="173"/>
      <c r="AE874" s="173"/>
      <c r="AF874" s="173"/>
      <c r="AG874" s="173"/>
      <c r="AH874" s="173"/>
      <c r="AI874" s="173"/>
      <c r="AJ874" s="173"/>
      <c r="AK874" s="173"/>
      <c r="AL874" s="173"/>
      <c r="AM874" s="173"/>
      <c r="AN874" s="173"/>
      <c r="AO874" s="173"/>
    </row>
    <row r="875" spans="1:41" ht="12" customHeight="1">
      <c r="A875" s="173"/>
      <c r="B875" s="715" t="s">
        <v>261</v>
      </c>
      <c r="C875" s="679"/>
      <c r="D875" s="679"/>
      <c r="E875" s="621"/>
      <c r="F875" s="335" t="s">
        <v>13</v>
      </c>
      <c r="G875" s="336" t="s">
        <v>262</v>
      </c>
      <c r="H875" s="335" t="s">
        <v>263</v>
      </c>
      <c r="I875" s="336" t="s">
        <v>264</v>
      </c>
      <c r="J875" s="199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  <c r="AB875" s="173"/>
      <c r="AC875" s="173"/>
      <c r="AD875" s="173"/>
      <c r="AE875" s="173"/>
      <c r="AF875" s="173"/>
      <c r="AG875" s="173"/>
      <c r="AH875" s="173"/>
      <c r="AI875" s="173"/>
      <c r="AJ875" s="173"/>
      <c r="AK875" s="173"/>
      <c r="AL875" s="173"/>
      <c r="AM875" s="173"/>
      <c r="AN875" s="173"/>
      <c r="AO875" s="173"/>
    </row>
    <row r="876" spans="1:41" ht="12" customHeight="1">
      <c r="A876" s="173"/>
      <c r="B876" s="684" t="s">
        <v>265</v>
      </c>
      <c r="C876" s="662"/>
      <c r="D876" s="662"/>
      <c r="E876" s="663"/>
      <c r="F876" s="288" t="s">
        <v>266</v>
      </c>
      <c r="G876" s="289">
        <f>+J899*0.05</f>
        <v>2620.8333333333339</v>
      </c>
      <c r="H876" s="288">
        <v>1</v>
      </c>
      <c r="I876" s="211">
        <f>SUM(G876/H876)</f>
        <v>2620.8333333333339</v>
      </c>
      <c r="J876" s="197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  <c r="AB876" s="173"/>
      <c r="AC876" s="173"/>
      <c r="AD876" s="173"/>
      <c r="AE876" s="173"/>
      <c r="AF876" s="173"/>
      <c r="AG876" s="173"/>
      <c r="AH876" s="173"/>
      <c r="AI876" s="173"/>
      <c r="AJ876" s="173"/>
      <c r="AK876" s="173"/>
      <c r="AL876" s="173"/>
      <c r="AM876" s="173"/>
      <c r="AN876" s="173"/>
      <c r="AO876" s="173"/>
    </row>
    <row r="877" spans="1:41" ht="12" customHeight="1">
      <c r="A877" s="173"/>
      <c r="B877" s="684"/>
      <c r="C877" s="662"/>
      <c r="D877" s="662"/>
      <c r="E877" s="663"/>
      <c r="F877" s="290"/>
      <c r="G877" s="289"/>
      <c r="H877" s="288"/>
      <c r="I877" s="289"/>
      <c r="J877" s="199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  <c r="AB877" s="173"/>
      <c r="AC877" s="173"/>
      <c r="AD877" s="173"/>
      <c r="AE877" s="173"/>
      <c r="AF877" s="173"/>
      <c r="AG877" s="173"/>
      <c r="AH877" s="173"/>
      <c r="AI877" s="173"/>
      <c r="AJ877" s="173"/>
      <c r="AK877" s="173"/>
      <c r="AL877" s="173"/>
      <c r="AM877" s="173"/>
      <c r="AN877" s="173"/>
      <c r="AO877" s="173"/>
    </row>
    <row r="878" spans="1:41" ht="12" customHeight="1">
      <c r="A878" s="173"/>
      <c r="B878" s="684"/>
      <c r="C878" s="662"/>
      <c r="D878" s="662"/>
      <c r="E878" s="663"/>
      <c r="F878" s="290"/>
      <c r="G878" s="289"/>
      <c r="H878" s="288"/>
      <c r="I878" s="289" t="s">
        <v>199</v>
      </c>
      <c r="J878" s="195" t="s">
        <v>267</v>
      </c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  <c r="AB878" s="173"/>
      <c r="AC878" s="173"/>
      <c r="AD878" s="173"/>
      <c r="AE878" s="173"/>
      <c r="AF878" s="173"/>
      <c r="AG878" s="173"/>
      <c r="AH878" s="173"/>
      <c r="AI878" s="173"/>
      <c r="AJ878" s="173"/>
      <c r="AK878" s="173"/>
      <c r="AL878" s="173"/>
      <c r="AM878" s="173"/>
      <c r="AN878" s="173"/>
      <c r="AO878" s="173"/>
    </row>
    <row r="879" spans="1:41" ht="12" customHeight="1">
      <c r="A879" s="173"/>
      <c r="B879" s="684"/>
      <c r="C879" s="662"/>
      <c r="D879" s="662"/>
      <c r="E879" s="663"/>
      <c r="F879" s="290"/>
      <c r="G879" s="289"/>
      <c r="H879" s="288"/>
      <c r="I879" s="289"/>
      <c r="J879" s="203">
        <f>SUM(I876:I877)</f>
        <v>2620.8333333333339</v>
      </c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  <c r="AB879" s="173"/>
      <c r="AC879" s="173"/>
      <c r="AD879" s="173"/>
      <c r="AE879" s="173"/>
      <c r="AF879" s="173"/>
      <c r="AG879" s="173"/>
      <c r="AH879" s="173"/>
      <c r="AI879" s="173"/>
      <c r="AJ879" s="173"/>
      <c r="AK879" s="173"/>
      <c r="AL879" s="173"/>
      <c r="AM879" s="173"/>
      <c r="AN879" s="173"/>
      <c r="AO879" s="173"/>
    </row>
    <row r="880" spans="1:41" ht="12" customHeight="1">
      <c r="A880" s="173"/>
      <c r="B880" s="684"/>
      <c r="C880" s="662"/>
      <c r="D880" s="662"/>
      <c r="E880" s="663"/>
      <c r="F880" s="288"/>
      <c r="G880" s="289"/>
      <c r="H880" s="288"/>
      <c r="I880" s="289"/>
      <c r="J880" s="195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  <c r="AB880" s="173"/>
      <c r="AC880" s="173"/>
      <c r="AD880" s="173"/>
      <c r="AE880" s="173"/>
      <c r="AF880" s="173"/>
      <c r="AG880" s="173"/>
      <c r="AH880" s="173"/>
      <c r="AI880" s="173"/>
      <c r="AJ880" s="173"/>
      <c r="AK880" s="173"/>
      <c r="AL880" s="173"/>
      <c r="AM880" s="173"/>
      <c r="AN880" s="173"/>
      <c r="AO880" s="173"/>
    </row>
    <row r="881" spans="1:41" ht="12" customHeight="1">
      <c r="A881" s="173"/>
      <c r="B881" s="689" t="s">
        <v>268</v>
      </c>
      <c r="C881" s="662"/>
      <c r="D881" s="662"/>
      <c r="E881" s="663"/>
      <c r="F881" s="287" t="s">
        <v>13</v>
      </c>
      <c r="G881" s="275" t="s">
        <v>269</v>
      </c>
      <c r="H881" s="287" t="s">
        <v>209</v>
      </c>
      <c r="I881" s="275" t="s">
        <v>264</v>
      </c>
      <c r="J881" s="197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  <c r="AB881" s="173"/>
      <c r="AC881" s="173"/>
      <c r="AD881" s="173"/>
      <c r="AE881" s="173"/>
      <c r="AF881" s="173"/>
      <c r="AG881" s="173"/>
      <c r="AH881" s="173"/>
      <c r="AI881" s="173"/>
      <c r="AJ881" s="173"/>
      <c r="AK881" s="173"/>
      <c r="AL881" s="173"/>
      <c r="AM881" s="173"/>
      <c r="AN881" s="173"/>
      <c r="AO881" s="173"/>
    </row>
    <row r="882" spans="1:41" ht="12" customHeight="1">
      <c r="A882" s="173"/>
      <c r="B882" s="684" t="s">
        <v>319</v>
      </c>
      <c r="C882" s="662"/>
      <c r="D882" s="662"/>
      <c r="E882" s="663"/>
      <c r="F882" s="290" t="s">
        <v>21</v>
      </c>
      <c r="G882" s="289" t="e">
        <f>MATERIALES!#REF!</f>
        <v>#REF!</v>
      </c>
      <c r="H882" s="291">
        <v>2</v>
      </c>
      <c r="I882" s="211" t="e">
        <f t="shared" si="67" ref="I882:I892">+G882*H882</f>
        <v>#REF!</v>
      </c>
      <c r="J882" s="206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  <c r="AB882" s="173"/>
      <c r="AC882" s="173"/>
      <c r="AD882" s="173"/>
      <c r="AE882" s="173"/>
      <c r="AF882" s="173"/>
      <c r="AG882" s="173"/>
      <c r="AH882" s="173"/>
      <c r="AI882" s="173"/>
      <c r="AJ882" s="173"/>
      <c r="AK882" s="173"/>
      <c r="AL882" s="173"/>
      <c r="AM882" s="173"/>
      <c r="AN882" s="173"/>
      <c r="AO882" s="173"/>
    </row>
    <row r="883" spans="1:41" ht="12" customHeight="1">
      <c r="A883" s="173"/>
      <c r="B883" s="684" t="s">
        <v>320</v>
      </c>
      <c r="C883" s="662"/>
      <c r="D883" s="662"/>
      <c r="E883" s="663"/>
      <c r="F883" s="290" t="s">
        <v>272</v>
      </c>
      <c r="G883" s="289" t="str">
        <f>MATERIALES!$C$26</f>
        <v>Bisagra cobrizada 3" x 2"</v>
      </c>
      <c r="H883" s="291">
        <v>1</v>
      </c>
      <c r="I883" s="211" t="e">
        <f t="shared" si="67"/>
        <v>#VALUE!</v>
      </c>
      <c r="J883" s="206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  <c r="AB883" s="173"/>
      <c r="AC883" s="173"/>
      <c r="AD883" s="173"/>
      <c r="AE883" s="173"/>
      <c r="AF883" s="173"/>
      <c r="AG883" s="173"/>
      <c r="AH883" s="173"/>
      <c r="AI883" s="173"/>
      <c r="AJ883" s="173"/>
      <c r="AK883" s="173"/>
      <c r="AL883" s="173"/>
      <c r="AM883" s="173"/>
      <c r="AN883" s="173"/>
      <c r="AO883" s="173"/>
    </row>
    <row r="884" spans="1:41" ht="12" customHeight="1">
      <c r="A884" s="173"/>
      <c r="B884" s="684" t="s">
        <v>321</v>
      </c>
      <c r="C884" s="662"/>
      <c r="D884" s="662"/>
      <c r="E884" s="663"/>
      <c r="F884" s="290" t="s">
        <v>21</v>
      </c>
      <c r="G884" s="289" t="e">
        <f>MATERIALES!#REF!</f>
        <v>#REF!</v>
      </c>
      <c r="H884" s="291">
        <v>4</v>
      </c>
      <c r="I884" s="211" t="e">
        <f t="shared" si="67"/>
        <v>#REF!</v>
      </c>
      <c r="J884" s="206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  <c r="AB884" s="173"/>
      <c r="AC884" s="173"/>
      <c r="AD884" s="173"/>
      <c r="AE884" s="173"/>
      <c r="AF884" s="173"/>
      <c r="AG884" s="173"/>
      <c r="AH884" s="173"/>
      <c r="AI884" s="173"/>
      <c r="AJ884" s="173"/>
      <c r="AK884" s="173"/>
      <c r="AL884" s="173"/>
      <c r="AM884" s="173"/>
      <c r="AN884" s="173"/>
      <c r="AO884" s="173"/>
    </row>
    <row r="885" spans="1:41" ht="12" customHeight="1">
      <c r="A885" s="173"/>
      <c r="B885" s="684" t="s">
        <v>322</v>
      </c>
      <c r="C885" s="662"/>
      <c r="D885" s="662"/>
      <c r="E885" s="663"/>
      <c r="F885" s="290" t="s">
        <v>51</v>
      </c>
      <c r="G885" s="289" t="e">
        <f>MATERIALES!#REF!</f>
        <v>#REF!</v>
      </c>
      <c r="H885" s="291">
        <v>7.98</v>
      </c>
      <c r="I885" s="211" t="e">
        <f t="shared" si="67"/>
        <v>#REF!</v>
      </c>
      <c r="J885" s="206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  <c r="AB885" s="173"/>
      <c r="AC885" s="173"/>
      <c r="AD885" s="173"/>
      <c r="AE885" s="173"/>
      <c r="AF885" s="173"/>
      <c r="AG885" s="173"/>
      <c r="AH885" s="173"/>
      <c r="AI885" s="173"/>
      <c r="AJ885" s="173"/>
      <c r="AK885" s="173"/>
      <c r="AL885" s="173"/>
      <c r="AM885" s="173"/>
      <c r="AN885" s="173"/>
      <c r="AO885" s="173"/>
    </row>
    <row r="886" spans="1:41" ht="12" customHeight="1">
      <c r="A886" s="173"/>
      <c r="B886" s="302" t="s">
        <v>333</v>
      </c>
      <c r="C886" s="303"/>
      <c r="D886" s="303"/>
      <c r="E886" s="304"/>
      <c r="F886" s="290" t="s">
        <v>21</v>
      </c>
      <c r="G886" s="289" t="e">
        <f>MATERIALES!#REF!</f>
        <v>#REF!</v>
      </c>
      <c r="H886" s="291">
        <v>1.50</v>
      </c>
      <c r="I886" s="211" t="e">
        <f t="shared" si="67"/>
        <v>#REF!</v>
      </c>
      <c r="J886" s="206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  <c r="AB886" s="173"/>
      <c r="AC886" s="173"/>
      <c r="AD886" s="173"/>
      <c r="AE886" s="173"/>
      <c r="AF886" s="173"/>
      <c r="AG886" s="173"/>
      <c r="AH886" s="173"/>
      <c r="AI886" s="173"/>
      <c r="AJ886" s="173"/>
      <c r="AK886" s="173"/>
      <c r="AL886" s="173"/>
      <c r="AM886" s="173"/>
      <c r="AN886" s="173"/>
      <c r="AO886" s="173"/>
    </row>
    <row r="887" spans="1:41" ht="12" customHeight="1">
      <c r="A887" s="173"/>
      <c r="B887" s="684" t="s">
        <v>304</v>
      </c>
      <c r="C887" s="662"/>
      <c r="D887" s="662"/>
      <c r="E887" s="663"/>
      <c r="F887" s="290" t="s">
        <v>35</v>
      </c>
      <c r="G887" s="305" t="e">
        <f>#REF!</f>
        <v>#REF!</v>
      </c>
      <c r="H887" s="291">
        <v>0.60</v>
      </c>
      <c r="I887" s="211" t="e">
        <f t="shared" si="67"/>
        <v>#REF!</v>
      </c>
      <c r="J887" s="206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  <c r="AB887" s="173"/>
      <c r="AC887" s="173"/>
      <c r="AD887" s="173"/>
      <c r="AE887" s="173"/>
      <c r="AF887" s="173"/>
      <c r="AG887" s="173"/>
      <c r="AH887" s="173"/>
      <c r="AI887" s="173"/>
      <c r="AJ887" s="173"/>
      <c r="AK887" s="173"/>
      <c r="AL887" s="173"/>
      <c r="AM887" s="173"/>
      <c r="AN887" s="173"/>
      <c r="AO887" s="173"/>
    </row>
    <row r="888" spans="1:41" ht="12" customHeight="1">
      <c r="A888" s="173"/>
      <c r="B888" s="684"/>
      <c r="C888" s="662"/>
      <c r="D888" s="662"/>
      <c r="E888" s="663"/>
      <c r="F888" s="290"/>
      <c r="G888" s="305"/>
      <c r="H888" s="291"/>
      <c r="I888" s="211">
        <f t="shared" si="67"/>
        <v>0</v>
      </c>
      <c r="J888" s="206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  <c r="AB888" s="173"/>
      <c r="AC888" s="173"/>
      <c r="AD888" s="173"/>
      <c r="AE888" s="173"/>
      <c r="AF888" s="173"/>
      <c r="AG888" s="173"/>
      <c r="AH888" s="173"/>
      <c r="AI888" s="173"/>
      <c r="AJ888" s="173"/>
      <c r="AK888" s="173"/>
      <c r="AL888" s="173"/>
      <c r="AM888" s="173"/>
      <c r="AN888" s="173"/>
      <c r="AO888" s="173"/>
    </row>
    <row r="889" spans="1:41" ht="12" customHeight="1">
      <c r="A889" s="173"/>
      <c r="B889" s="302"/>
      <c r="C889" s="303"/>
      <c r="D889" s="303"/>
      <c r="E889" s="304"/>
      <c r="F889" s="290"/>
      <c r="G889" s="289"/>
      <c r="H889" s="291"/>
      <c r="I889" s="211">
        <f t="shared" si="67"/>
        <v>0</v>
      </c>
      <c r="J889" s="206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  <c r="AB889" s="173"/>
      <c r="AC889" s="173"/>
      <c r="AD889" s="173"/>
      <c r="AE889" s="173"/>
      <c r="AF889" s="173"/>
      <c r="AG889" s="173"/>
      <c r="AH889" s="173"/>
      <c r="AI889" s="173"/>
      <c r="AJ889" s="173"/>
      <c r="AK889" s="173"/>
      <c r="AL889" s="173"/>
      <c r="AM889" s="173"/>
      <c r="AN889" s="173"/>
      <c r="AO889" s="173"/>
    </row>
    <row r="890" spans="1:41" ht="12" customHeight="1">
      <c r="A890" s="173"/>
      <c r="B890" s="302"/>
      <c r="C890" s="303"/>
      <c r="D890" s="303"/>
      <c r="E890" s="304"/>
      <c r="F890" s="290"/>
      <c r="G890" s="289"/>
      <c r="H890" s="291"/>
      <c r="I890" s="211">
        <f t="shared" si="67"/>
        <v>0</v>
      </c>
      <c r="J890" s="206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  <c r="AB890" s="173"/>
      <c r="AC890" s="173"/>
      <c r="AD890" s="173"/>
      <c r="AE890" s="173"/>
      <c r="AF890" s="173"/>
      <c r="AG890" s="173"/>
      <c r="AH890" s="173"/>
      <c r="AI890" s="173"/>
      <c r="AJ890" s="173"/>
      <c r="AK890" s="173"/>
      <c r="AL890" s="173"/>
      <c r="AM890" s="173"/>
      <c r="AN890" s="173"/>
      <c r="AO890" s="173"/>
    </row>
    <row r="891" spans="1:41" ht="12" customHeight="1">
      <c r="A891" s="173"/>
      <c r="B891" s="302"/>
      <c r="C891" s="303"/>
      <c r="D891" s="303"/>
      <c r="E891" s="304"/>
      <c r="F891" s="290"/>
      <c r="G891" s="289"/>
      <c r="H891" s="291"/>
      <c r="I891" s="211">
        <f t="shared" si="67"/>
        <v>0</v>
      </c>
      <c r="J891" s="206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  <c r="AB891" s="173"/>
      <c r="AC891" s="173"/>
      <c r="AD891" s="173"/>
      <c r="AE891" s="173"/>
      <c r="AF891" s="173"/>
      <c r="AG891" s="173"/>
      <c r="AH891" s="173"/>
      <c r="AI891" s="173"/>
      <c r="AJ891" s="173"/>
      <c r="AK891" s="173"/>
      <c r="AL891" s="173"/>
      <c r="AM891" s="173"/>
      <c r="AN891" s="173"/>
      <c r="AO891" s="173"/>
    </row>
    <row r="892" spans="1:41" ht="12" customHeight="1">
      <c r="A892" s="173"/>
      <c r="B892" s="302"/>
      <c r="C892" s="303"/>
      <c r="D892" s="303"/>
      <c r="E892" s="306"/>
      <c r="F892" s="290"/>
      <c r="G892" s="289"/>
      <c r="H892" s="291"/>
      <c r="I892" s="211">
        <f t="shared" si="67"/>
        <v>0</v>
      </c>
      <c r="J892" s="206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  <c r="AB892" s="173"/>
      <c r="AC892" s="173"/>
      <c r="AD892" s="173"/>
      <c r="AE892" s="173"/>
      <c r="AF892" s="173"/>
      <c r="AG892" s="173"/>
      <c r="AH892" s="173"/>
      <c r="AI892" s="173"/>
      <c r="AJ892" s="173"/>
      <c r="AK892" s="173"/>
      <c r="AL892" s="173"/>
      <c r="AM892" s="173"/>
      <c r="AN892" s="173"/>
      <c r="AO892" s="173"/>
    </row>
    <row r="893" spans="1:41" ht="12" customHeight="1">
      <c r="A893" s="173"/>
      <c r="B893" s="686"/>
      <c r="C893" s="662"/>
      <c r="D893" s="662"/>
      <c r="E893" s="663"/>
      <c r="F893" s="290"/>
      <c r="G893" s="289"/>
      <c r="H893" s="291"/>
      <c r="I893" s="292"/>
      <c r="J893" s="195" t="s">
        <v>267</v>
      </c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  <c r="AB893" s="173"/>
      <c r="AC893" s="173"/>
      <c r="AD893" s="173"/>
      <c r="AE893" s="173"/>
      <c r="AF893" s="173"/>
      <c r="AG893" s="173"/>
      <c r="AH893" s="173"/>
      <c r="AI893" s="173"/>
      <c r="AJ893" s="173"/>
      <c r="AK893" s="173"/>
      <c r="AL893" s="173"/>
      <c r="AM893" s="173"/>
      <c r="AN893" s="173"/>
      <c r="AO893" s="173"/>
    </row>
    <row r="894" spans="1:41" ht="12" customHeight="1">
      <c r="A894" s="173"/>
      <c r="B894" s="684"/>
      <c r="C894" s="662"/>
      <c r="D894" s="662"/>
      <c r="E894" s="663"/>
      <c r="F894" s="290"/>
      <c r="G894" s="289"/>
      <c r="H894" s="288"/>
      <c r="I894" s="292"/>
      <c r="J894" s="215" t="e">
        <f>SUM(I882:I893)</f>
        <v>#REF!</v>
      </c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  <c r="AB894" s="173"/>
      <c r="AC894" s="173"/>
      <c r="AD894" s="173"/>
      <c r="AE894" s="173"/>
      <c r="AF894" s="173"/>
      <c r="AG894" s="173"/>
      <c r="AH894" s="173"/>
      <c r="AI894" s="173"/>
      <c r="AJ894" s="173"/>
      <c r="AK894" s="173"/>
      <c r="AL894" s="173"/>
      <c r="AM894" s="173"/>
      <c r="AN894" s="173"/>
      <c r="AO894" s="173"/>
    </row>
    <row r="895" spans="1:41" ht="12" customHeight="1">
      <c r="A895" s="173"/>
      <c r="B895" s="689" t="s">
        <v>273</v>
      </c>
      <c r="C895" s="663"/>
      <c r="D895" s="287" t="s">
        <v>14</v>
      </c>
      <c r="E895" s="293" t="s">
        <v>274</v>
      </c>
      <c r="F895" s="294" t="s">
        <v>275</v>
      </c>
      <c r="G895" s="293" t="s">
        <v>276</v>
      </c>
      <c r="H895" s="294" t="s">
        <v>277</v>
      </c>
      <c r="I895" s="293" t="s">
        <v>278</v>
      </c>
      <c r="J895" s="20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  <c r="AB895" s="173"/>
      <c r="AC895" s="173"/>
      <c r="AD895" s="173"/>
      <c r="AE895" s="173"/>
      <c r="AF895" s="173"/>
      <c r="AG895" s="173"/>
      <c r="AH895" s="173"/>
      <c r="AI895" s="173"/>
      <c r="AJ895" s="173"/>
      <c r="AK895" s="173"/>
      <c r="AL895" s="173"/>
      <c r="AM895" s="173"/>
      <c r="AN895" s="173"/>
      <c r="AO895" s="173"/>
    </row>
    <row r="896" spans="1:41" ht="12" customHeight="1">
      <c r="A896" s="173"/>
      <c r="B896" s="669" t="s">
        <v>279</v>
      </c>
      <c r="C896" s="668"/>
      <c r="D896" s="196">
        <v>1</v>
      </c>
      <c r="E896" s="195">
        <f>90000*D896</f>
        <v>90000</v>
      </c>
      <c r="F896" s="196">
        <v>85</v>
      </c>
      <c r="G896" s="195">
        <f t="shared" si="68" ref="G896:G897">SUM(E896*(1+F896/100))</f>
        <v>166500</v>
      </c>
      <c r="H896" s="196">
        <v>6</v>
      </c>
      <c r="I896" s="211">
        <f t="shared" si="69" ref="I896:I897">SUM(G896/H896)</f>
        <v>27750</v>
      </c>
      <c r="J896" s="694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  <c r="AB896" s="173"/>
      <c r="AC896" s="173"/>
      <c r="AD896" s="173"/>
      <c r="AE896" s="173"/>
      <c r="AF896" s="173"/>
      <c r="AG896" s="173"/>
      <c r="AH896" s="173"/>
      <c r="AI896" s="173"/>
      <c r="AJ896" s="173"/>
      <c r="AK896" s="173"/>
      <c r="AL896" s="173"/>
      <c r="AM896" s="173"/>
      <c r="AN896" s="173"/>
      <c r="AO896" s="173"/>
    </row>
    <row r="897" spans="1:41" ht="12" customHeight="1">
      <c r="A897" s="173"/>
      <c r="B897" s="669" t="s">
        <v>280</v>
      </c>
      <c r="C897" s="668"/>
      <c r="D897" s="196">
        <v>2</v>
      </c>
      <c r="E897" s="195">
        <f>40000*D897</f>
        <v>80000</v>
      </c>
      <c r="F897" s="196">
        <f>F896</f>
        <v>85</v>
      </c>
      <c r="G897" s="195">
        <f t="shared" si="68"/>
        <v>148000</v>
      </c>
      <c r="H897" s="196">
        <f>H896</f>
        <v>6</v>
      </c>
      <c r="I897" s="211">
        <f t="shared" si="69"/>
        <v>24666.666666666668</v>
      </c>
      <c r="J897" s="695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  <c r="AB897" s="173"/>
      <c r="AC897" s="173"/>
      <c r="AD897" s="173"/>
      <c r="AE897" s="173"/>
      <c r="AF897" s="173"/>
      <c r="AG897" s="173"/>
      <c r="AH897" s="173"/>
      <c r="AI897" s="173"/>
      <c r="AJ897" s="173"/>
      <c r="AK897" s="173"/>
      <c r="AL897" s="173"/>
      <c r="AM897" s="173"/>
      <c r="AN897" s="173"/>
      <c r="AO897" s="173"/>
    </row>
    <row r="898" spans="1:41" ht="24" customHeight="1">
      <c r="A898" s="173"/>
      <c r="B898" s="684"/>
      <c r="C898" s="662"/>
      <c r="D898" s="663"/>
      <c r="E898" s="289"/>
      <c r="F898" s="288"/>
      <c r="G898" s="289"/>
      <c r="H898" s="288"/>
      <c r="I898" s="292"/>
      <c r="J898" s="195" t="s">
        <v>267</v>
      </c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  <c r="AB898" s="173"/>
      <c r="AC898" s="173"/>
      <c r="AD898" s="173"/>
      <c r="AE898" s="173"/>
      <c r="AF898" s="173"/>
      <c r="AG898" s="173"/>
      <c r="AH898" s="173"/>
      <c r="AI898" s="173"/>
      <c r="AJ898" s="173"/>
      <c r="AK898" s="173"/>
      <c r="AL898" s="173"/>
      <c r="AM898" s="173"/>
      <c r="AN898" s="173"/>
      <c r="AO898" s="173"/>
    </row>
    <row r="899" spans="1:41" ht="12" customHeight="1">
      <c r="A899" s="173"/>
      <c r="B899" s="687"/>
      <c r="C899" s="662"/>
      <c r="D899" s="663"/>
      <c r="E899" s="292"/>
      <c r="F899" s="288"/>
      <c r="G899" s="292"/>
      <c r="H899" s="288"/>
      <c r="I899" s="292"/>
      <c r="J899" s="203">
        <f>SUM(I896:I897)</f>
        <v>52416.666666666672</v>
      </c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  <c r="AB899" s="173"/>
      <c r="AC899" s="173"/>
      <c r="AD899" s="173"/>
      <c r="AE899" s="173"/>
      <c r="AF899" s="173"/>
      <c r="AG899" s="173"/>
      <c r="AH899" s="173"/>
      <c r="AI899" s="173"/>
      <c r="AJ899" s="173"/>
      <c r="AK899" s="173"/>
      <c r="AL899" s="173"/>
      <c r="AM899" s="173"/>
      <c r="AN899" s="173"/>
      <c r="AO899" s="173"/>
    </row>
    <row r="900" spans="1:41" ht="12" customHeight="1">
      <c r="A900" s="173"/>
      <c r="B900" s="689" t="s">
        <v>281</v>
      </c>
      <c r="C900" s="662"/>
      <c r="D900" s="663"/>
      <c r="E900" s="293" t="s">
        <v>13</v>
      </c>
      <c r="F900" s="294" t="s">
        <v>14</v>
      </c>
      <c r="G900" s="275" t="s">
        <v>282</v>
      </c>
      <c r="H900" s="294" t="s">
        <v>283</v>
      </c>
      <c r="I900" s="293" t="s">
        <v>264</v>
      </c>
      <c r="J900" s="219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  <c r="AB900" s="173"/>
      <c r="AC900" s="173"/>
      <c r="AD900" s="173"/>
      <c r="AE900" s="173"/>
      <c r="AF900" s="173"/>
      <c r="AG900" s="173"/>
      <c r="AH900" s="173"/>
      <c r="AI900" s="173"/>
      <c r="AJ900" s="173"/>
      <c r="AK900" s="173"/>
      <c r="AL900" s="173"/>
      <c r="AM900" s="173"/>
      <c r="AN900" s="173"/>
      <c r="AO900" s="173"/>
    </row>
    <row r="901" spans="1:41" ht="27" customHeight="1">
      <c r="A901" s="173"/>
      <c r="B901" s="698"/>
      <c r="C901" s="662"/>
      <c r="D901" s="668"/>
      <c r="E901" s="301"/>
      <c r="F901" s="297"/>
      <c r="G901" s="298"/>
      <c r="H901" s="297"/>
      <c r="I901" s="299"/>
      <c r="J901" s="289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  <c r="AB901" s="173"/>
      <c r="AC901" s="173"/>
      <c r="AD901" s="173"/>
      <c r="AE901" s="173"/>
      <c r="AF901" s="173"/>
      <c r="AG901" s="173"/>
      <c r="AH901" s="173"/>
      <c r="AI901" s="173"/>
      <c r="AJ901" s="173"/>
      <c r="AK901" s="173"/>
      <c r="AL901" s="173"/>
      <c r="AM901" s="173"/>
      <c r="AN901" s="173"/>
      <c r="AO901" s="173"/>
    </row>
    <row r="902" spans="1:41" ht="12" customHeight="1">
      <c r="A902" s="173"/>
      <c r="B902" s="687"/>
      <c r="C902" s="662"/>
      <c r="D902" s="663"/>
      <c r="E902" s="289"/>
      <c r="F902" s="300"/>
      <c r="G902" s="289"/>
      <c r="H902" s="288"/>
      <c r="I902" s="292"/>
      <c r="J902" s="289" t="s">
        <v>267</v>
      </c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  <c r="AB902" s="173"/>
      <c r="AC902" s="173"/>
      <c r="AD902" s="173"/>
      <c r="AE902" s="173"/>
      <c r="AF902" s="173"/>
      <c r="AG902" s="173"/>
      <c r="AH902" s="173"/>
      <c r="AI902" s="173"/>
      <c r="AJ902" s="173"/>
      <c r="AK902" s="173"/>
      <c r="AL902" s="173"/>
      <c r="AM902" s="173"/>
      <c r="AN902" s="173"/>
      <c r="AO902" s="173"/>
    </row>
    <row r="903" spans="1:41" ht="12" customHeight="1">
      <c r="A903" s="173"/>
      <c r="B903" s="687"/>
      <c r="C903" s="662"/>
      <c r="D903" s="663"/>
      <c r="E903" s="289"/>
      <c r="F903" s="300"/>
      <c r="G903" s="289"/>
      <c r="H903" s="288"/>
      <c r="I903" s="292"/>
      <c r="J903" s="203">
        <f>SUM(I901)</f>
        <v>0</v>
      </c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  <c r="AB903" s="173"/>
      <c r="AC903" s="173"/>
      <c r="AD903" s="173"/>
      <c r="AE903" s="173"/>
      <c r="AF903" s="173"/>
      <c r="AG903" s="173"/>
      <c r="AH903" s="173"/>
      <c r="AI903" s="173"/>
      <c r="AJ903" s="173"/>
      <c r="AK903" s="173"/>
      <c r="AL903" s="173"/>
      <c r="AM903" s="173"/>
      <c r="AN903" s="173"/>
      <c r="AO903" s="173"/>
    </row>
    <row r="904" spans="1:41" ht="14.25" customHeight="1">
      <c r="A904" s="173"/>
      <c r="B904" s="688" t="s">
        <v>137</v>
      </c>
      <c r="C904" s="662"/>
      <c r="D904" s="662"/>
      <c r="E904" s="662"/>
      <c r="F904" s="662"/>
      <c r="G904" s="662"/>
      <c r="H904" s="662"/>
      <c r="I904" s="663"/>
      <c r="J904" s="219" t="e">
        <f>SUM(J894+J879+J899+J903)</f>
        <v>#REF!</v>
      </c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  <c r="AB904" s="173"/>
      <c r="AC904" s="173"/>
      <c r="AD904" s="173"/>
      <c r="AE904" s="173"/>
      <c r="AF904" s="173"/>
      <c r="AG904" s="173"/>
      <c r="AH904" s="173"/>
      <c r="AI904" s="173"/>
      <c r="AJ904" s="173"/>
      <c r="AK904" s="173"/>
      <c r="AL904" s="173"/>
      <c r="AM904" s="173"/>
      <c r="AN904" s="173"/>
      <c r="AO904" s="173"/>
    </row>
    <row r="905" spans="1:41" ht="12" customHeight="1">
      <c r="A905" s="173"/>
      <c r="B905" s="688" t="s">
        <v>284</v>
      </c>
      <c r="C905" s="662"/>
      <c r="D905" s="662"/>
      <c r="E905" s="662"/>
      <c r="F905" s="662"/>
      <c r="G905" s="662"/>
      <c r="H905" s="662"/>
      <c r="I905" s="663"/>
      <c r="J905" s="203" t="e">
        <f>J904</f>
        <v>#REF!</v>
      </c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  <c r="AB905" s="173"/>
      <c r="AC905" s="173"/>
      <c r="AD905" s="173"/>
      <c r="AE905" s="173"/>
      <c r="AF905" s="173"/>
      <c r="AG905" s="173"/>
      <c r="AH905" s="173"/>
      <c r="AI905" s="173"/>
      <c r="AJ905" s="173"/>
      <c r="AK905" s="173"/>
      <c r="AL905" s="173"/>
      <c r="AM905" s="173"/>
      <c r="AN905" s="173"/>
      <c r="AO905" s="173"/>
    </row>
    <row r="906" spans="1:41" ht="12" customHeight="1">
      <c r="A906" s="173"/>
      <c r="B906" s="222"/>
      <c r="C906" s="223"/>
      <c r="D906" s="224"/>
      <c r="E906" s="225"/>
      <c r="F906" s="224"/>
      <c r="G906" s="225"/>
      <c r="H906" s="223"/>
      <c r="I906" s="225"/>
      <c r="J906" s="226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  <c r="AB906" s="173"/>
      <c r="AC906" s="173"/>
      <c r="AD906" s="173"/>
      <c r="AE906" s="173"/>
      <c r="AF906" s="173"/>
      <c r="AG906" s="173"/>
      <c r="AH906" s="173"/>
      <c r="AI906" s="173"/>
      <c r="AJ906" s="173"/>
      <c r="AK906" s="173"/>
      <c r="AL906" s="173"/>
      <c r="AM906" s="173"/>
      <c r="AN906" s="173"/>
      <c r="AO906" s="173"/>
    </row>
    <row r="907" spans="1:41" ht="24" customHeight="1">
      <c r="A907" s="314"/>
      <c r="B907" s="314"/>
      <c r="C907" s="314"/>
      <c r="D907" s="314"/>
      <c r="E907" s="322"/>
      <c r="F907" s="314"/>
      <c r="G907" s="322"/>
      <c r="H907" s="314"/>
      <c r="I907" s="322"/>
      <c r="J907" s="322"/>
      <c r="K907" s="314"/>
      <c r="L907" s="314"/>
      <c r="M907" s="314"/>
      <c r="N907" s="314"/>
      <c r="O907" s="314"/>
      <c r="P907" s="314"/>
      <c r="Q907" s="314"/>
      <c r="R907" s="314"/>
      <c r="S907" s="314"/>
      <c r="T907" s="314"/>
      <c r="U907" s="314"/>
      <c r="V907" s="314"/>
      <c r="W907" s="314"/>
      <c r="X907" s="314"/>
      <c r="Y907" s="314"/>
      <c r="Z907" s="314"/>
      <c r="AA907" s="314"/>
      <c r="AB907" s="314"/>
      <c r="AC907" s="314"/>
      <c r="AD907" s="314"/>
      <c r="AE907" s="314"/>
      <c r="AF907" s="314"/>
      <c r="AG907" s="314"/>
      <c r="AH907" s="314"/>
      <c r="AI907" s="314"/>
      <c r="AJ907" s="314"/>
      <c r="AK907" s="314"/>
      <c r="AL907" s="314"/>
      <c r="AM907" s="314"/>
      <c r="AN907" s="314"/>
      <c r="AO907" s="314"/>
    </row>
    <row r="908" spans="1:41" ht="24" customHeight="1">
      <c r="A908" s="314"/>
      <c r="B908" s="314"/>
      <c r="C908" s="314"/>
      <c r="D908" s="314"/>
      <c r="E908" s="322"/>
      <c r="F908" s="314"/>
      <c r="G908" s="322"/>
      <c r="H908" s="314"/>
      <c r="I908" s="322"/>
      <c r="J908" s="322"/>
      <c r="K908" s="314"/>
      <c r="L908" s="314"/>
      <c r="M908" s="314"/>
      <c r="N908" s="314"/>
      <c r="O908" s="314"/>
      <c r="P908" s="314"/>
      <c r="Q908" s="314"/>
      <c r="R908" s="314"/>
      <c r="S908" s="314"/>
      <c r="T908" s="314"/>
      <c r="U908" s="314"/>
      <c r="V908" s="314"/>
      <c r="W908" s="314"/>
      <c r="X908" s="314"/>
      <c r="Y908" s="314"/>
      <c r="Z908" s="314"/>
      <c r="AA908" s="314"/>
      <c r="AB908" s="314"/>
      <c r="AC908" s="314"/>
      <c r="AD908" s="314"/>
      <c r="AE908" s="314"/>
      <c r="AF908" s="314"/>
      <c r="AG908" s="314"/>
      <c r="AH908" s="314"/>
      <c r="AI908" s="314"/>
      <c r="AJ908" s="314"/>
      <c r="AK908" s="314"/>
      <c r="AL908" s="314"/>
      <c r="AM908" s="314"/>
      <c r="AN908" s="314"/>
      <c r="AO908" s="314"/>
    </row>
    <row r="909" spans="1:41" ht="12" customHeight="1">
      <c r="A909" s="173"/>
      <c r="B909" s="696"/>
      <c r="C909" s="665"/>
      <c r="D909" s="682"/>
      <c r="E909" s="178"/>
      <c r="F909" s="177"/>
      <c r="G909" s="178"/>
      <c r="H909" s="179"/>
      <c r="I909" s="178"/>
      <c r="J909" s="180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  <c r="AB909" s="173"/>
      <c r="AC909" s="173"/>
      <c r="AD909" s="173"/>
      <c r="AE909" s="173"/>
      <c r="AF909" s="173"/>
      <c r="AG909" s="173"/>
      <c r="AH909" s="173"/>
      <c r="AI909" s="173"/>
      <c r="AJ909" s="173"/>
      <c r="AK909" s="173"/>
      <c r="AL909" s="173"/>
      <c r="AM909" s="173"/>
      <c r="AN909" s="173"/>
      <c r="AO909" s="173"/>
    </row>
    <row r="910" spans="1:41" ht="11.25" customHeight="1">
      <c r="A910" s="173"/>
      <c r="B910" s="697" t="s">
        <v>257</v>
      </c>
      <c r="C910" s="676"/>
      <c r="D910" s="690" t="e">
        <f>+$D$8</f>
        <v>#REF!</v>
      </c>
      <c r="E910" s="672"/>
      <c r="F910" s="672"/>
      <c r="G910" s="672"/>
      <c r="H910" s="672"/>
      <c r="I910" s="672"/>
      <c r="J910" s="6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  <c r="AB910" s="173"/>
      <c r="AC910" s="173"/>
      <c r="AD910" s="173"/>
      <c r="AE910" s="173"/>
      <c r="AF910" s="173"/>
      <c r="AG910" s="173"/>
      <c r="AH910" s="173"/>
      <c r="AI910" s="173"/>
      <c r="AJ910" s="173"/>
      <c r="AK910" s="173"/>
      <c r="AL910" s="173"/>
      <c r="AM910" s="173"/>
      <c r="AN910" s="173"/>
      <c r="AO910" s="173"/>
    </row>
    <row r="911" spans="1:41" ht="27.75" customHeight="1">
      <c r="A911" s="173"/>
      <c r="B911" s="181"/>
      <c r="C911" s="182"/>
      <c r="D911" s="674"/>
      <c r="E911" s="637"/>
      <c r="F911" s="637"/>
      <c r="G911" s="637"/>
      <c r="H911" s="637"/>
      <c r="I911" s="637"/>
      <c r="J911" s="638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  <c r="AB911" s="173"/>
      <c r="AC911" s="173"/>
      <c r="AD911" s="173"/>
      <c r="AE911" s="173"/>
      <c r="AF911" s="173"/>
      <c r="AG911" s="173"/>
      <c r="AH911" s="173"/>
      <c r="AI911" s="173"/>
      <c r="AJ911" s="173"/>
      <c r="AK911" s="173"/>
      <c r="AL911" s="173"/>
      <c r="AM911" s="173"/>
      <c r="AN911" s="173"/>
      <c r="AO911" s="173"/>
    </row>
    <row r="912" spans="1:41" ht="11.25" customHeight="1">
      <c r="A912" s="173"/>
      <c r="B912" s="186" t="s">
        <v>258</v>
      </c>
      <c r="C912" s="187">
        <f>+'BLOQUE PRINCIPAL'!$A$51</f>
        <v>5</v>
      </c>
      <c r="D912" s="675" t="str">
        <f>+'BLOQUE PRINCIPAL'!$B$51</f>
        <v>CUBIERTA</v>
      </c>
      <c r="E912" s="640"/>
      <c r="F912" s="640"/>
      <c r="G912" s="640"/>
      <c r="H912" s="676"/>
      <c r="I912" s="677" t="s">
        <v>259</v>
      </c>
      <c r="J912" s="641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  <c r="AB912" s="173"/>
      <c r="AC912" s="173"/>
      <c r="AD912" s="173"/>
      <c r="AE912" s="173"/>
      <c r="AF912" s="173"/>
      <c r="AG912" s="173"/>
      <c r="AH912" s="173"/>
      <c r="AI912" s="173"/>
      <c r="AJ912" s="173"/>
      <c r="AK912" s="173"/>
      <c r="AL912" s="173"/>
      <c r="AM912" s="173"/>
      <c r="AN912" s="173"/>
      <c r="AO912" s="173"/>
    </row>
    <row r="913" spans="1:41" ht="11.25" customHeight="1">
      <c r="A913" s="173"/>
      <c r="B913" s="188" t="s">
        <v>260</v>
      </c>
      <c r="C913" s="189" t="e">
        <f>+'BLOQUE PRINCIPAL'!#REF!</f>
        <v>#REF!</v>
      </c>
      <c r="D913" s="678" t="e">
        <f>+'BLOQUE PRINCIPAL'!#REF!</f>
        <v>#REF!</v>
      </c>
      <c r="E913" s="679"/>
      <c r="F913" s="679"/>
      <c r="G913" s="679"/>
      <c r="H913" s="680"/>
      <c r="I913" s="190" t="s">
        <v>196</v>
      </c>
      <c r="J913" s="191" t="e">
        <f>+'BLOQUE PRINCIPAL'!#REF!</f>
        <v>#REF!</v>
      </c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73"/>
      <c r="AG913" s="173"/>
      <c r="AH913" s="173"/>
      <c r="AI913" s="173"/>
      <c r="AJ913" s="173"/>
      <c r="AK913" s="173"/>
      <c r="AL913" s="173"/>
      <c r="AM913" s="173"/>
      <c r="AN913" s="173"/>
      <c r="AO913" s="173"/>
    </row>
    <row r="914" spans="1:41" ht="12" customHeight="1">
      <c r="A914" s="173"/>
      <c r="B914" s="667" t="s">
        <v>261</v>
      </c>
      <c r="C914" s="662"/>
      <c r="D914" s="662"/>
      <c r="E914" s="663"/>
      <c r="F914" s="194" t="s">
        <v>13</v>
      </c>
      <c r="G914" s="193" t="s">
        <v>262</v>
      </c>
      <c r="H914" s="194" t="s">
        <v>263</v>
      </c>
      <c r="I914" s="193" t="s">
        <v>264</v>
      </c>
      <c r="J914" s="195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  <c r="AB914" s="173"/>
      <c r="AC914" s="173"/>
      <c r="AD914" s="173"/>
      <c r="AE914" s="173"/>
      <c r="AF914" s="173"/>
      <c r="AG914" s="173"/>
      <c r="AH914" s="173"/>
      <c r="AI914" s="173"/>
      <c r="AJ914" s="173"/>
      <c r="AK914" s="173"/>
      <c r="AL914" s="173"/>
      <c r="AM914" s="173"/>
      <c r="AN914" s="173"/>
      <c r="AO914" s="173"/>
    </row>
    <row r="915" spans="1:41" ht="12" customHeight="1">
      <c r="A915" s="173"/>
      <c r="B915" s="669" t="s">
        <v>265</v>
      </c>
      <c r="C915" s="662"/>
      <c r="D915" s="662"/>
      <c r="E915" s="663"/>
      <c r="F915" s="196" t="s">
        <v>266</v>
      </c>
      <c r="G915" s="195">
        <f>SUM(J932*0.05)</f>
        <v>250.52083333333337</v>
      </c>
      <c r="H915" s="196"/>
      <c r="I915" s="195">
        <f>G915</f>
        <v>250.52083333333337</v>
      </c>
      <c r="J915" s="197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  <c r="AB915" s="173"/>
      <c r="AC915" s="173"/>
      <c r="AD915" s="173"/>
      <c r="AE915" s="173"/>
      <c r="AF915" s="173"/>
      <c r="AG915" s="173"/>
      <c r="AH915" s="173"/>
      <c r="AI915" s="173"/>
      <c r="AJ915" s="173"/>
      <c r="AK915" s="173"/>
      <c r="AL915" s="173"/>
      <c r="AM915" s="173"/>
      <c r="AN915" s="173"/>
      <c r="AO915" s="173"/>
    </row>
    <row r="916" spans="1:41" ht="12" customHeight="1">
      <c r="A916" s="173"/>
      <c r="B916" s="669"/>
      <c r="C916" s="662"/>
      <c r="D916" s="662"/>
      <c r="E916" s="663"/>
      <c r="F916" s="198"/>
      <c r="G916" s="195"/>
      <c r="H916" s="196"/>
      <c r="I916" s="195"/>
      <c r="J916" s="199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  <c r="AB916" s="173"/>
      <c r="AC916" s="173"/>
      <c r="AD916" s="173"/>
      <c r="AE916" s="173"/>
      <c r="AF916" s="173"/>
      <c r="AG916" s="173"/>
      <c r="AH916" s="173"/>
      <c r="AI916" s="173"/>
      <c r="AJ916" s="173"/>
      <c r="AK916" s="173"/>
      <c r="AL916" s="173"/>
      <c r="AM916" s="173"/>
      <c r="AN916" s="173"/>
      <c r="AO916" s="173"/>
    </row>
    <row r="917" spans="1:41" ht="12" customHeight="1">
      <c r="A917" s="173"/>
      <c r="B917" s="669"/>
      <c r="C917" s="662"/>
      <c r="D917" s="662"/>
      <c r="E917" s="663"/>
      <c r="F917" s="198"/>
      <c r="G917" s="195"/>
      <c r="H917" s="196"/>
      <c r="I917" s="195"/>
      <c r="J917" s="199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  <c r="AB917" s="173"/>
      <c r="AC917" s="173"/>
      <c r="AD917" s="173"/>
      <c r="AE917" s="173"/>
      <c r="AF917" s="173"/>
      <c r="AG917" s="173"/>
      <c r="AH917" s="173"/>
      <c r="AI917" s="173"/>
      <c r="AJ917" s="173"/>
      <c r="AK917" s="173"/>
      <c r="AL917" s="173"/>
      <c r="AM917" s="173"/>
      <c r="AN917" s="173"/>
      <c r="AO917" s="173"/>
    </row>
    <row r="918" spans="1:41" ht="12" customHeight="1">
      <c r="A918" s="173"/>
      <c r="B918" s="669"/>
      <c r="C918" s="662"/>
      <c r="D918" s="662"/>
      <c r="E918" s="663"/>
      <c r="F918" s="198"/>
      <c r="G918" s="195"/>
      <c r="H918" s="196"/>
      <c r="I918" s="195"/>
      <c r="J918" s="199" t="s">
        <v>267</v>
      </c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  <c r="AA918" s="173"/>
      <c r="AB918" s="173"/>
      <c r="AC918" s="173"/>
      <c r="AD918" s="173"/>
      <c r="AE918" s="173"/>
      <c r="AF918" s="173"/>
      <c r="AG918" s="173"/>
      <c r="AH918" s="173"/>
      <c r="AI918" s="173"/>
      <c r="AJ918" s="173"/>
      <c r="AK918" s="173"/>
      <c r="AL918" s="173"/>
      <c r="AM918" s="173"/>
      <c r="AN918" s="173"/>
      <c r="AO918" s="173"/>
    </row>
    <row r="919" spans="1:41" ht="12" customHeight="1">
      <c r="A919" s="173"/>
      <c r="B919" s="242"/>
      <c r="C919" s="242"/>
      <c r="D919" s="242"/>
      <c r="E919" s="245"/>
      <c r="F919" s="196"/>
      <c r="G919" s="195"/>
      <c r="H919" s="196"/>
      <c r="I919" s="195"/>
      <c r="J919" s="203">
        <f>SUM(I915:I917)</f>
        <v>250.52083333333337</v>
      </c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  <c r="AB919" s="173"/>
      <c r="AC919" s="173"/>
      <c r="AD919" s="173"/>
      <c r="AE919" s="173"/>
      <c r="AF919" s="173"/>
      <c r="AG919" s="173"/>
      <c r="AH919" s="173"/>
      <c r="AI919" s="173"/>
      <c r="AJ919" s="173"/>
      <c r="AK919" s="173"/>
      <c r="AL919" s="173"/>
      <c r="AM919" s="173"/>
      <c r="AN919" s="173"/>
      <c r="AO919" s="173"/>
    </row>
    <row r="920" spans="1:41" ht="12" customHeight="1">
      <c r="A920" s="173"/>
      <c r="B920" s="667" t="s">
        <v>268</v>
      </c>
      <c r="C920" s="662"/>
      <c r="D920" s="662"/>
      <c r="E920" s="663"/>
      <c r="F920" s="194" t="s">
        <v>13</v>
      </c>
      <c r="G920" s="193" t="s">
        <v>269</v>
      </c>
      <c r="H920" s="194" t="s">
        <v>209</v>
      </c>
      <c r="I920" s="193" t="s">
        <v>264</v>
      </c>
      <c r="J920" s="195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  <c r="AB920" s="173"/>
      <c r="AC920" s="173"/>
      <c r="AD920" s="173"/>
      <c r="AE920" s="173"/>
      <c r="AF920" s="173"/>
      <c r="AG920" s="173"/>
      <c r="AH920" s="173"/>
      <c r="AI920" s="173"/>
      <c r="AJ920" s="173"/>
      <c r="AK920" s="173"/>
      <c r="AL920" s="173"/>
      <c r="AM920" s="173"/>
      <c r="AN920" s="173"/>
      <c r="AO920" s="173"/>
    </row>
    <row r="921" spans="1:41" ht="12" customHeight="1">
      <c r="A921" s="173"/>
      <c r="B921" s="669" t="s">
        <v>334</v>
      </c>
      <c r="C921" s="662"/>
      <c r="D921" s="662"/>
      <c r="E921" s="663"/>
      <c r="F921" s="198" t="s">
        <v>21</v>
      </c>
      <c r="G921" s="255" t="e">
        <f>MATERIALES!#REF!</f>
        <v>#REF!</v>
      </c>
      <c r="H921" s="209">
        <v>0.17</v>
      </c>
      <c r="I921" s="211" t="e">
        <f t="shared" si="70" ref="I921:I925">SUM(G921*H921)</f>
        <v>#REF!</v>
      </c>
      <c r="J921" s="197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  <c r="AA921" s="173"/>
      <c r="AB921" s="173"/>
      <c r="AC921" s="173"/>
      <c r="AD921" s="173"/>
      <c r="AE921" s="173"/>
      <c r="AF921" s="173"/>
      <c r="AG921" s="173"/>
      <c r="AH921" s="173"/>
      <c r="AI921" s="173"/>
      <c r="AJ921" s="173"/>
      <c r="AK921" s="173"/>
      <c r="AL921" s="173"/>
      <c r="AM921" s="173"/>
      <c r="AN921" s="173"/>
      <c r="AO921" s="173"/>
    </row>
    <row r="922" spans="1:41" ht="12" customHeight="1">
      <c r="A922" s="173"/>
      <c r="B922" s="693" t="s">
        <v>335</v>
      </c>
      <c r="C922" s="662"/>
      <c r="D922" s="662"/>
      <c r="E922" s="663"/>
      <c r="F922" s="198" t="s">
        <v>21</v>
      </c>
      <c r="G922" s="277" t="e">
        <f>MATERIALES!#REF!</f>
        <v>#REF!</v>
      </c>
      <c r="H922" s="209">
        <v>0.17</v>
      </c>
      <c r="I922" s="211" t="e">
        <f t="shared" si="70"/>
        <v>#REF!</v>
      </c>
      <c r="J922" s="197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  <c r="AA922" s="173"/>
      <c r="AB922" s="173"/>
      <c r="AC922" s="173"/>
      <c r="AD922" s="173"/>
      <c r="AE922" s="173"/>
      <c r="AF922" s="173"/>
      <c r="AG922" s="173"/>
      <c r="AH922" s="173"/>
      <c r="AI922" s="173"/>
      <c r="AJ922" s="173"/>
      <c r="AK922" s="173"/>
      <c r="AL922" s="173"/>
      <c r="AM922" s="173"/>
      <c r="AN922" s="173"/>
      <c r="AO922" s="173"/>
    </row>
    <row r="923" spans="1:41" ht="12" customHeight="1">
      <c r="A923" s="173"/>
      <c r="B923" s="669" t="s">
        <v>310</v>
      </c>
      <c r="C923" s="662"/>
      <c r="D923" s="662"/>
      <c r="E923" s="663"/>
      <c r="F923" s="198" t="s">
        <v>21</v>
      </c>
      <c r="G923" s="277" t="e">
        <f>MATERIALES!#REF!</f>
        <v>#REF!</v>
      </c>
      <c r="H923" s="209">
        <v>0.02</v>
      </c>
      <c r="I923" s="211" t="e">
        <f t="shared" si="70"/>
        <v>#REF!</v>
      </c>
      <c r="J923" s="197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  <c r="AA923" s="173"/>
      <c r="AB923" s="173"/>
      <c r="AC923" s="173"/>
      <c r="AD923" s="173"/>
      <c r="AE923" s="173"/>
      <c r="AF923" s="173"/>
      <c r="AG923" s="173"/>
      <c r="AH923" s="173"/>
      <c r="AI923" s="173"/>
      <c r="AJ923" s="173"/>
      <c r="AK923" s="173"/>
      <c r="AL923" s="173"/>
      <c r="AM923" s="173"/>
      <c r="AN923" s="173"/>
      <c r="AO923" s="173"/>
    </row>
    <row r="924" spans="1:41" ht="12" customHeight="1">
      <c r="A924" s="173"/>
      <c r="B924" s="669" t="s">
        <v>311</v>
      </c>
      <c r="C924" s="662"/>
      <c r="D924" s="662"/>
      <c r="E924" s="663"/>
      <c r="F924" s="198" t="s">
        <v>21</v>
      </c>
      <c r="G924" s="277" t="e">
        <f>MATERIALES!#REF!</f>
        <v>#REF!</v>
      </c>
      <c r="H924" s="209">
        <v>0.02</v>
      </c>
      <c r="I924" s="211" t="e">
        <f t="shared" si="70"/>
        <v>#REF!</v>
      </c>
      <c r="J924" s="197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  <c r="AA924" s="173"/>
      <c r="AB924" s="173"/>
      <c r="AC924" s="173"/>
      <c r="AD924" s="173"/>
      <c r="AE924" s="173"/>
      <c r="AF924" s="173"/>
      <c r="AG924" s="173"/>
      <c r="AH924" s="173"/>
      <c r="AI924" s="173"/>
      <c r="AJ924" s="173"/>
      <c r="AK924" s="173"/>
      <c r="AL924" s="173"/>
      <c r="AM924" s="173"/>
      <c r="AN924" s="173"/>
      <c r="AO924" s="173"/>
    </row>
    <row r="925" spans="1:41" ht="12" customHeight="1">
      <c r="A925" s="173"/>
      <c r="B925" s="229"/>
      <c r="C925" s="230"/>
      <c r="D925" s="230"/>
      <c r="E925" s="235"/>
      <c r="F925" s="337"/>
      <c r="G925" s="195"/>
      <c r="H925" s="196"/>
      <c r="I925" s="211">
        <f t="shared" si="70"/>
        <v>0</v>
      </c>
      <c r="J925" s="197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  <c r="AA925" s="173"/>
      <c r="AB925" s="173"/>
      <c r="AC925" s="173"/>
      <c r="AD925" s="173"/>
      <c r="AE925" s="173"/>
      <c r="AF925" s="173"/>
      <c r="AG925" s="173"/>
      <c r="AH925" s="173"/>
      <c r="AI925" s="173"/>
      <c r="AJ925" s="173"/>
      <c r="AK925" s="173"/>
      <c r="AL925" s="173"/>
      <c r="AM925" s="173"/>
      <c r="AN925" s="173"/>
      <c r="AO925" s="173"/>
    </row>
    <row r="926" spans="1:41" ht="12" customHeight="1">
      <c r="A926" s="173"/>
      <c r="B926" s="669"/>
      <c r="C926" s="662"/>
      <c r="D926" s="662"/>
      <c r="E926" s="663"/>
      <c r="F926" s="210"/>
      <c r="G926" s="211"/>
      <c r="H926" s="196"/>
      <c r="I926" s="211"/>
      <c r="J926" s="195" t="s">
        <v>267</v>
      </c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  <c r="AA926" s="173"/>
      <c r="AB926" s="173"/>
      <c r="AC926" s="173"/>
      <c r="AD926" s="173"/>
      <c r="AE926" s="173"/>
      <c r="AF926" s="173"/>
      <c r="AG926" s="173"/>
      <c r="AH926" s="173"/>
      <c r="AI926" s="173"/>
      <c r="AJ926" s="173"/>
      <c r="AK926" s="173"/>
      <c r="AL926" s="173"/>
      <c r="AM926" s="173"/>
      <c r="AN926" s="173"/>
      <c r="AO926" s="173"/>
    </row>
    <row r="927" spans="1:41" ht="12" customHeight="1">
      <c r="A927" s="173"/>
      <c r="B927" s="664"/>
      <c r="C927" s="665"/>
      <c r="D927" s="665"/>
      <c r="E927" s="666"/>
      <c r="F927" s="212"/>
      <c r="G927" s="213"/>
      <c r="H927" s="214"/>
      <c r="I927" s="213"/>
      <c r="J927" s="215" t="e">
        <f>SUM(I921:I926)</f>
        <v>#REF!</v>
      </c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  <c r="AA927" s="173"/>
      <c r="AB927" s="173"/>
      <c r="AC927" s="173"/>
      <c r="AD927" s="173"/>
      <c r="AE927" s="173"/>
      <c r="AF927" s="173"/>
      <c r="AG927" s="173"/>
      <c r="AH927" s="173"/>
      <c r="AI927" s="173"/>
      <c r="AJ927" s="173"/>
      <c r="AK927" s="173"/>
      <c r="AL927" s="173"/>
      <c r="AM927" s="173"/>
      <c r="AN927" s="173"/>
      <c r="AO927" s="173"/>
    </row>
    <row r="928" spans="1:41" ht="12" customHeight="1">
      <c r="A928" s="173"/>
      <c r="B928" s="667" t="s">
        <v>273</v>
      </c>
      <c r="C928" s="668"/>
      <c r="D928" s="194" t="s">
        <v>14</v>
      </c>
      <c r="E928" s="205" t="s">
        <v>274</v>
      </c>
      <c r="F928" s="192" t="s">
        <v>275</v>
      </c>
      <c r="G928" s="205" t="s">
        <v>276</v>
      </c>
      <c r="H928" s="192" t="s">
        <v>277</v>
      </c>
      <c r="I928" s="205" t="s">
        <v>278</v>
      </c>
      <c r="J928" s="195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  <c r="AA928" s="173"/>
      <c r="AB928" s="173"/>
      <c r="AC928" s="173"/>
      <c r="AD928" s="173"/>
      <c r="AE928" s="173"/>
      <c r="AF928" s="173"/>
      <c r="AG928" s="173"/>
      <c r="AH928" s="173"/>
      <c r="AI928" s="173"/>
      <c r="AJ928" s="173"/>
      <c r="AK928" s="173"/>
      <c r="AL928" s="173"/>
      <c r="AM928" s="173"/>
      <c r="AN928" s="173"/>
      <c r="AO928" s="173"/>
    </row>
    <row r="929" spans="1:41" ht="12" customHeight="1">
      <c r="A929" s="173"/>
      <c r="B929" s="669" t="s">
        <v>279</v>
      </c>
      <c r="C929" s="668"/>
      <c r="D929" s="196">
        <v>1</v>
      </c>
      <c r="E929" s="195">
        <f>90000*D929</f>
        <v>90000</v>
      </c>
      <c r="F929" s="196">
        <v>85</v>
      </c>
      <c r="G929" s="195">
        <f t="shared" si="71" ref="G929:G930">SUM(E929*(1+F929/100))</f>
        <v>166500</v>
      </c>
      <c r="H929" s="276">
        <v>48</v>
      </c>
      <c r="I929" s="211">
        <f t="shared" si="72" ref="I929:I930">SUM(G929/H929)</f>
        <v>3468.75</v>
      </c>
      <c r="J929" s="206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  <c r="AA929" s="173"/>
      <c r="AB929" s="173"/>
      <c r="AC929" s="173"/>
      <c r="AD929" s="173"/>
      <c r="AE929" s="173"/>
      <c r="AF929" s="173"/>
      <c r="AG929" s="173"/>
      <c r="AH929" s="173"/>
      <c r="AI929" s="173"/>
      <c r="AJ929" s="173"/>
      <c r="AK929" s="173"/>
      <c r="AL929" s="173"/>
      <c r="AM929" s="173"/>
      <c r="AN929" s="173"/>
      <c r="AO929" s="173"/>
    </row>
    <row r="930" spans="1:41" ht="12" customHeight="1">
      <c r="A930" s="173"/>
      <c r="B930" s="669" t="s">
        <v>280</v>
      </c>
      <c r="C930" s="668"/>
      <c r="D930" s="196">
        <v>1</v>
      </c>
      <c r="E930" s="195">
        <f>40000*D930</f>
        <v>40000</v>
      </c>
      <c r="F930" s="196">
        <f>F929</f>
        <v>85</v>
      </c>
      <c r="G930" s="195">
        <f t="shared" si="71"/>
        <v>74000</v>
      </c>
      <c r="H930" s="276">
        <f>H929</f>
        <v>48</v>
      </c>
      <c r="I930" s="211">
        <f t="shared" si="72"/>
        <v>1541.6666666666667</v>
      </c>
      <c r="J930" s="206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  <c r="AA930" s="173"/>
      <c r="AB930" s="173"/>
      <c r="AC930" s="173"/>
      <c r="AD930" s="173"/>
      <c r="AE930" s="173"/>
      <c r="AF930" s="173"/>
      <c r="AG930" s="173"/>
      <c r="AH930" s="173"/>
      <c r="AI930" s="173"/>
      <c r="AJ930" s="173"/>
      <c r="AK930" s="173"/>
      <c r="AL930" s="173"/>
      <c r="AM930" s="173"/>
      <c r="AN930" s="173"/>
      <c r="AO930" s="173"/>
    </row>
    <row r="931" spans="1:41" ht="12" customHeight="1">
      <c r="A931" s="173"/>
      <c r="B931" s="669"/>
      <c r="C931" s="662"/>
      <c r="D931" s="663"/>
      <c r="E931" s="195"/>
      <c r="F931" s="196"/>
      <c r="G931" s="195"/>
      <c r="H931" s="196"/>
      <c r="I931" s="211"/>
      <c r="J931" s="195" t="s">
        <v>267</v>
      </c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  <c r="AA931" s="173"/>
      <c r="AB931" s="173"/>
      <c r="AC931" s="173"/>
      <c r="AD931" s="173"/>
      <c r="AE931" s="173"/>
      <c r="AF931" s="173"/>
      <c r="AG931" s="173"/>
      <c r="AH931" s="173"/>
      <c r="AI931" s="173"/>
      <c r="AJ931" s="173"/>
      <c r="AK931" s="173"/>
      <c r="AL931" s="173"/>
      <c r="AM931" s="173"/>
      <c r="AN931" s="173"/>
      <c r="AO931" s="173"/>
    </row>
    <row r="932" spans="1:41" ht="12" customHeight="1">
      <c r="A932" s="173"/>
      <c r="B932" s="670"/>
      <c r="C932" s="662"/>
      <c r="D932" s="663"/>
      <c r="E932" s="211"/>
      <c r="F932" s="196"/>
      <c r="G932" s="211"/>
      <c r="H932" s="196"/>
      <c r="I932" s="211"/>
      <c r="J932" s="203">
        <f>SUM(I929:I930)</f>
        <v>5010.416666666667</v>
      </c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  <c r="AA932" s="173"/>
      <c r="AB932" s="173"/>
      <c r="AC932" s="173"/>
      <c r="AD932" s="173"/>
      <c r="AE932" s="173"/>
      <c r="AF932" s="173"/>
      <c r="AG932" s="173"/>
      <c r="AH932" s="173"/>
      <c r="AI932" s="173"/>
      <c r="AJ932" s="173"/>
      <c r="AK932" s="173"/>
      <c r="AL932" s="173"/>
      <c r="AM932" s="173"/>
      <c r="AN932" s="173"/>
      <c r="AO932" s="173"/>
    </row>
    <row r="933" spans="1:41" ht="24" customHeight="1">
      <c r="A933" s="173"/>
      <c r="B933" s="667" t="s">
        <v>281</v>
      </c>
      <c r="C933" s="662"/>
      <c r="D933" s="663"/>
      <c r="E933" s="205" t="s">
        <v>13</v>
      </c>
      <c r="F933" s="192" t="s">
        <v>14</v>
      </c>
      <c r="G933" s="216" t="s">
        <v>282</v>
      </c>
      <c r="H933" s="192" t="s">
        <v>336</v>
      </c>
      <c r="I933" s="205" t="s">
        <v>264</v>
      </c>
      <c r="J933" s="195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  <c r="AA933" s="173"/>
      <c r="AB933" s="173"/>
      <c r="AC933" s="173"/>
      <c r="AD933" s="173"/>
      <c r="AE933" s="173"/>
      <c r="AF933" s="173"/>
      <c r="AG933" s="173"/>
      <c r="AH933" s="173"/>
      <c r="AI933" s="173"/>
      <c r="AJ933" s="173"/>
      <c r="AK933" s="173"/>
      <c r="AL933" s="173"/>
      <c r="AM933" s="173"/>
      <c r="AN933" s="173"/>
      <c r="AO933" s="173"/>
    </row>
    <row r="934" spans="1:41" ht="12" customHeight="1">
      <c r="A934" s="173"/>
      <c r="B934" s="669"/>
      <c r="C934" s="662"/>
      <c r="D934" s="663"/>
      <c r="E934" s="205"/>
      <c r="F934" s="214"/>
      <c r="G934" s="262"/>
      <c r="H934" s="214"/>
      <c r="I934" s="261"/>
      <c r="J934" s="195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  <c r="AA934" s="173"/>
      <c r="AB934" s="173"/>
      <c r="AC934" s="173"/>
      <c r="AD934" s="173"/>
      <c r="AE934" s="173"/>
      <c r="AF934" s="173"/>
      <c r="AG934" s="173"/>
      <c r="AH934" s="173"/>
      <c r="AI934" s="173"/>
      <c r="AJ934" s="173"/>
      <c r="AK934" s="173"/>
      <c r="AL934" s="173"/>
      <c r="AM934" s="173"/>
      <c r="AN934" s="173"/>
      <c r="AO934" s="173"/>
    </row>
    <row r="935" spans="1:41" ht="12" customHeight="1">
      <c r="A935" s="173"/>
      <c r="B935" s="670"/>
      <c r="C935" s="662"/>
      <c r="D935" s="663"/>
      <c r="E935" s="195"/>
      <c r="F935" s="218"/>
      <c r="G935" s="195"/>
      <c r="H935" s="196"/>
      <c r="I935" s="211"/>
      <c r="J935" s="195" t="s">
        <v>267</v>
      </c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  <c r="AA935" s="173"/>
      <c r="AB935" s="173"/>
      <c r="AC935" s="173"/>
      <c r="AD935" s="173"/>
      <c r="AE935" s="173"/>
      <c r="AF935" s="173"/>
      <c r="AG935" s="173"/>
      <c r="AH935" s="173"/>
      <c r="AI935" s="173"/>
      <c r="AJ935" s="173"/>
      <c r="AK935" s="173"/>
      <c r="AL935" s="173"/>
      <c r="AM935" s="173"/>
      <c r="AN935" s="173"/>
      <c r="AO935" s="173"/>
    </row>
    <row r="936" spans="1:41" ht="12" customHeight="1">
      <c r="A936" s="173"/>
      <c r="B936" s="670"/>
      <c r="C936" s="662"/>
      <c r="D936" s="663"/>
      <c r="E936" s="195"/>
      <c r="F936" s="218"/>
      <c r="G936" s="195"/>
      <c r="H936" s="196"/>
      <c r="I936" s="211"/>
      <c r="J936" s="203">
        <f>SUM(I934)</f>
        <v>0</v>
      </c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  <c r="AA936" s="173"/>
      <c r="AB936" s="173"/>
      <c r="AC936" s="173"/>
      <c r="AD936" s="173"/>
      <c r="AE936" s="173"/>
      <c r="AF936" s="173"/>
      <c r="AG936" s="173"/>
      <c r="AH936" s="173"/>
      <c r="AI936" s="173"/>
      <c r="AJ936" s="173"/>
      <c r="AK936" s="173"/>
      <c r="AL936" s="173"/>
      <c r="AM936" s="173"/>
      <c r="AN936" s="173"/>
      <c r="AO936" s="173"/>
    </row>
    <row r="937" spans="1:41" ht="12" customHeight="1">
      <c r="A937" s="173"/>
      <c r="B937" s="661" t="s">
        <v>137</v>
      </c>
      <c r="C937" s="662"/>
      <c r="D937" s="662"/>
      <c r="E937" s="662"/>
      <c r="F937" s="662"/>
      <c r="G937" s="662"/>
      <c r="H937" s="662"/>
      <c r="I937" s="663"/>
      <c r="J937" s="219" t="e">
        <f>SUM(J919+J927+J932+J936)</f>
        <v>#REF!</v>
      </c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  <c r="AA937" s="173"/>
      <c r="AB937" s="173"/>
      <c r="AC937" s="173"/>
      <c r="AD937" s="173"/>
      <c r="AE937" s="173"/>
      <c r="AF937" s="173"/>
      <c r="AG937" s="173"/>
      <c r="AH937" s="173"/>
      <c r="AI937" s="173"/>
      <c r="AJ937" s="173"/>
      <c r="AK937" s="173"/>
      <c r="AL937" s="173"/>
      <c r="AM937" s="173"/>
      <c r="AN937" s="173"/>
      <c r="AO937" s="173"/>
    </row>
    <row r="938" spans="1:41" ht="12" customHeight="1">
      <c r="A938" s="173"/>
      <c r="B938" s="661" t="s">
        <v>284</v>
      </c>
      <c r="C938" s="662"/>
      <c r="D938" s="662"/>
      <c r="E938" s="662"/>
      <c r="F938" s="662"/>
      <c r="G938" s="662"/>
      <c r="H938" s="662"/>
      <c r="I938" s="663"/>
      <c r="J938" s="203" t="e">
        <f>J937</f>
        <v>#REF!</v>
      </c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  <c r="AA938" s="173"/>
      <c r="AB938" s="173"/>
      <c r="AC938" s="173"/>
      <c r="AD938" s="173"/>
      <c r="AE938" s="173"/>
      <c r="AF938" s="173"/>
      <c r="AG938" s="173"/>
      <c r="AH938" s="173"/>
      <c r="AI938" s="173"/>
      <c r="AJ938" s="173"/>
      <c r="AK938" s="173"/>
      <c r="AL938" s="173"/>
      <c r="AM938" s="173"/>
      <c r="AN938" s="173"/>
      <c r="AO938" s="173"/>
    </row>
    <row r="939" spans="1:41" ht="12" customHeight="1">
      <c r="A939" s="173"/>
      <c r="B939" s="176"/>
      <c r="C939" s="179"/>
      <c r="D939" s="177"/>
      <c r="E939" s="178"/>
      <c r="F939" s="177"/>
      <c r="G939" s="178"/>
      <c r="H939" s="179"/>
      <c r="I939" s="178"/>
      <c r="J939" s="180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  <c r="AA939" s="173"/>
      <c r="AB939" s="173"/>
      <c r="AC939" s="173"/>
      <c r="AD939" s="173"/>
      <c r="AE939" s="173"/>
      <c r="AF939" s="173"/>
      <c r="AG939" s="173"/>
      <c r="AH939" s="173"/>
      <c r="AI939" s="173"/>
      <c r="AJ939" s="173"/>
      <c r="AK939" s="173"/>
      <c r="AL939" s="173"/>
      <c r="AM939" s="173"/>
      <c r="AN939" s="173"/>
      <c r="AO939" s="173"/>
    </row>
    <row r="940" spans="1:41" ht="12" customHeight="1">
      <c r="A940" s="173"/>
      <c r="B940" s="220"/>
      <c r="C940" s="174"/>
      <c r="D940" s="173"/>
      <c r="E940" s="175"/>
      <c r="F940" s="173"/>
      <c r="G940" s="175"/>
      <c r="H940" s="174"/>
      <c r="I940" s="175"/>
      <c r="J940" s="221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  <c r="AA940" s="173"/>
      <c r="AB940" s="173"/>
      <c r="AC940" s="173"/>
      <c r="AD940" s="173"/>
      <c r="AE940" s="173"/>
      <c r="AF940" s="173"/>
      <c r="AG940" s="173"/>
      <c r="AH940" s="173"/>
      <c r="AI940" s="173"/>
      <c r="AJ940" s="173"/>
      <c r="AK940" s="173"/>
      <c r="AL940" s="173"/>
      <c r="AM940" s="173"/>
      <c r="AN940" s="173"/>
      <c r="AO940" s="173"/>
    </row>
    <row r="941" spans="1:41" ht="12" customHeight="1">
      <c r="A941" s="173"/>
      <c r="B941" s="222"/>
      <c r="C941" s="223"/>
      <c r="D941" s="224"/>
      <c r="E941" s="225"/>
      <c r="F941" s="224"/>
      <c r="G941" s="225"/>
      <c r="H941" s="223"/>
      <c r="I941" s="225"/>
      <c r="J941" s="226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  <c r="AA941" s="173"/>
      <c r="AB941" s="173"/>
      <c r="AC941" s="173"/>
      <c r="AD941" s="173"/>
      <c r="AE941" s="173"/>
      <c r="AF941" s="173"/>
      <c r="AG941" s="173"/>
      <c r="AH941" s="173"/>
      <c r="AI941" s="173"/>
      <c r="AJ941" s="173"/>
      <c r="AK941" s="173"/>
      <c r="AL941" s="173"/>
      <c r="AM941" s="173"/>
      <c r="AN941" s="173"/>
      <c r="AO941" s="173"/>
    </row>
    <row r="942" spans="1:41" ht="24" customHeight="1">
      <c r="A942" s="314"/>
      <c r="B942" s="314"/>
      <c r="C942" s="314"/>
      <c r="D942" s="314"/>
      <c r="E942" s="322"/>
      <c r="F942" s="314"/>
      <c r="G942" s="322"/>
      <c r="H942" s="314"/>
      <c r="I942" s="322"/>
      <c r="J942" s="322"/>
      <c r="K942" s="314"/>
      <c r="L942" s="314"/>
      <c r="M942" s="314"/>
      <c r="N942" s="314"/>
      <c r="O942" s="314"/>
      <c r="P942" s="314"/>
      <c r="Q942" s="314"/>
      <c r="R942" s="314"/>
      <c r="S942" s="314"/>
      <c r="T942" s="314"/>
      <c r="U942" s="314"/>
      <c r="V942" s="314"/>
      <c r="W942" s="314"/>
      <c r="X942" s="314"/>
      <c r="Y942" s="314"/>
      <c r="Z942" s="314"/>
      <c r="AA942" s="314"/>
      <c r="AB942" s="314"/>
      <c r="AC942" s="314"/>
      <c r="AD942" s="314"/>
      <c r="AE942" s="314"/>
      <c r="AF942" s="314"/>
      <c r="AG942" s="314"/>
      <c r="AH942" s="314"/>
      <c r="AI942" s="314"/>
      <c r="AJ942" s="314"/>
      <c r="AK942" s="314"/>
      <c r="AL942" s="314"/>
      <c r="AM942" s="314"/>
      <c r="AN942" s="314"/>
      <c r="AO942" s="314"/>
    </row>
    <row r="943" spans="1:41" ht="24" customHeight="1">
      <c r="A943" s="314"/>
      <c r="B943" s="314"/>
      <c r="C943" s="314"/>
      <c r="D943" s="314"/>
      <c r="E943" s="322"/>
      <c r="F943" s="314"/>
      <c r="G943" s="322"/>
      <c r="H943" s="314"/>
      <c r="I943" s="322"/>
      <c r="J943" s="322"/>
      <c r="K943" s="314"/>
      <c r="L943" s="314"/>
      <c r="M943" s="314"/>
      <c r="N943" s="314"/>
      <c r="O943" s="314"/>
      <c r="P943" s="314"/>
      <c r="Q943" s="314"/>
      <c r="R943" s="314"/>
      <c r="S943" s="314"/>
      <c r="T943" s="314"/>
      <c r="U943" s="314"/>
      <c r="V943" s="314"/>
      <c r="W943" s="314"/>
      <c r="X943" s="314"/>
      <c r="Y943" s="314"/>
      <c r="Z943" s="314"/>
      <c r="AA943" s="314"/>
      <c r="AB943" s="314"/>
      <c r="AC943" s="314"/>
      <c r="AD943" s="314"/>
      <c r="AE943" s="314"/>
      <c r="AF943" s="314"/>
      <c r="AG943" s="314"/>
      <c r="AH943" s="314"/>
      <c r="AI943" s="314"/>
      <c r="AJ943" s="314"/>
      <c r="AK943" s="314"/>
      <c r="AL943" s="314"/>
      <c r="AM943" s="314"/>
      <c r="AN943" s="314"/>
      <c r="AO943" s="314"/>
    </row>
    <row r="944" spans="1:41" ht="12" customHeight="1">
      <c r="A944" s="173"/>
      <c r="B944" s="696"/>
      <c r="C944" s="665"/>
      <c r="D944" s="682"/>
      <c r="E944" s="178"/>
      <c r="F944" s="177"/>
      <c r="G944" s="178"/>
      <c r="H944" s="179"/>
      <c r="I944" s="178"/>
      <c r="J944" s="180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  <c r="AA944" s="173"/>
      <c r="AB944" s="173"/>
      <c r="AC944" s="173"/>
      <c r="AD944" s="173"/>
      <c r="AE944" s="173"/>
      <c r="AF944" s="173"/>
      <c r="AG944" s="173"/>
      <c r="AH944" s="173"/>
      <c r="AI944" s="173"/>
      <c r="AJ944" s="173"/>
      <c r="AK944" s="173"/>
      <c r="AL944" s="173"/>
      <c r="AM944" s="173"/>
      <c r="AN944" s="173"/>
      <c r="AO944" s="173"/>
    </row>
    <row r="945" spans="1:41" ht="12" customHeight="1">
      <c r="A945" s="173"/>
      <c r="B945" s="697" t="s">
        <v>257</v>
      </c>
      <c r="C945" s="676"/>
      <c r="D945" s="690" t="e">
        <f>+$D$8</f>
        <v>#REF!</v>
      </c>
      <c r="E945" s="672"/>
      <c r="F945" s="672"/>
      <c r="G945" s="672"/>
      <c r="H945" s="672"/>
      <c r="I945" s="672"/>
      <c r="J945" s="6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  <c r="AA945" s="173"/>
      <c r="AB945" s="173"/>
      <c r="AC945" s="173"/>
      <c r="AD945" s="173"/>
      <c r="AE945" s="173"/>
      <c r="AF945" s="173"/>
      <c r="AG945" s="173"/>
      <c r="AH945" s="173"/>
      <c r="AI945" s="173"/>
      <c r="AJ945" s="173"/>
      <c r="AK945" s="173"/>
      <c r="AL945" s="173"/>
      <c r="AM945" s="173"/>
      <c r="AN945" s="173"/>
      <c r="AO945" s="173"/>
    </row>
    <row r="946" spans="1:41" ht="22.5" customHeight="1">
      <c r="A946" s="173"/>
      <c r="B946" s="181"/>
      <c r="C946" s="182"/>
      <c r="D946" s="674"/>
      <c r="E946" s="637"/>
      <c r="F946" s="637"/>
      <c r="G946" s="637"/>
      <c r="H946" s="637"/>
      <c r="I946" s="637"/>
      <c r="J946" s="638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  <c r="AA946" s="173"/>
      <c r="AB946" s="173"/>
      <c r="AC946" s="173"/>
      <c r="AD946" s="173"/>
      <c r="AE946" s="173"/>
      <c r="AF946" s="173"/>
      <c r="AG946" s="173"/>
      <c r="AH946" s="173"/>
      <c r="AI946" s="173"/>
      <c r="AJ946" s="173"/>
      <c r="AK946" s="173"/>
      <c r="AL946" s="173"/>
      <c r="AM946" s="173"/>
      <c r="AN946" s="173"/>
      <c r="AO946" s="173"/>
    </row>
    <row r="947" spans="1:41" ht="12" customHeight="1">
      <c r="A947" s="173"/>
      <c r="B947" s="181"/>
      <c r="C947" s="182"/>
      <c r="D947" s="183"/>
      <c r="E947" s="184"/>
      <c r="F947" s="183"/>
      <c r="G947" s="184"/>
      <c r="H947" s="183"/>
      <c r="I947" s="184"/>
      <c r="J947" s="185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  <c r="AB947" s="173"/>
      <c r="AC947" s="173"/>
      <c r="AD947" s="173"/>
      <c r="AE947" s="173"/>
      <c r="AF947" s="173"/>
      <c r="AG947" s="173"/>
      <c r="AH947" s="173"/>
      <c r="AI947" s="173"/>
      <c r="AJ947" s="173"/>
      <c r="AK947" s="173"/>
      <c r="AL947" s="173"/>
      <c r="AM947" s="173"/>
      <c r="AN947" s="173"/>
      <c r="AO947" s="173"/>
    </row>
    <row r="948" spans="1:41" ht="12" customHeight="1">
      <c r="A948" s="173"/>
      <c r="B948" s="186" t="s">
        <v>258</v>
      </c>
      <c r="C948" s="187">
        <f>+'BLOQUE PRINCIPAL'!$A$51</f>
        <v>5</v>
      </c>
      <c r="D948" s="675" t="str">
        <f>+'BLOQUE PRINCIPAL'!$B$51</f>
        <v>CUBIERTA</v>
      </c>
      <c r="E948" s="640"/>
      <c r="F948" s="640"/>
      <c r="G948" s="640"/>
      <c r="H948" s="676"/>
      <c r="I948" s="677" t="s">
        <v>259</v>
      </c>
      <c r="J948" s="641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  <c r="AA948" s="173"/>
      <c r="AB948" s="173"/>
      <c r="AC948" s="173"/>
      <c r="AD948" s="173"/>
      <c r="AE948" s="173"/>
      <c r="AF948" s="173"/>
      <c r="AG948" s="173"/>
      <c r="AH948" s="173"/>
      <c r="AI948" s="173"/>
      <c r="AJ948" s="173"/>
      <c r="AK948" s="173"/>
      <c r="AL948" s="173"/>
      <c r="AM948" s="173"/>
      <c r="AN948" s="173"/>
      <c r="AO948" s="173"/>
    </row>
    <row r="949" spans="1:41" ht="32.25" customHeight="1">
      <c r="A949" s="173"/>
      <c r="B949" s="188" t="s">
        <v>260</v>
      </c>
      <c r="C949" s="189" t="e">
        <f>+'BLOQUE PRINCIPAL'!#REF!</f>
        <v>#REF!</v>
      </c>
      <c r="D949" s="678" t="e">
        <f>+'BLOQUE PRINCIPAL'!#REF!</f>
        <v>#REF!</v>
      </c>
      <c r="E949" s="679"/>
      <c r="F949" s="679"/>
      <c r="G949" s="679"/>
      <c r="H949" s="680"/>
      <c r="I949" s="190" t="s">
        <v>196</v>
      </c>
      <c r="J949" s="191" t="e">
        <f>+'BLOQUE PRINCIPAL'!#REF!</f>
        <v>#REF!</v>
      </c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  <c r="AA949" s="173"/>
      <c r="AB949" s="173"/>
      <c r="AC949" s="173"/>
      <c r="AD949" s="173"/>
      <c r="AE949" s="173"/>
      <c r="AF949" s="173"/>
      <c r="AG949" s="173"/>
      <c r="AH949" s="173"/>
      <c r="AI949" s="173"/>
      <c r="AJ949" s="173"/>
      <c r="AK949" s="173"/>
      <c r="AL949" s="173"/>
      <c r="AM949" s="173"/>
      <c r="AN949" s="173"/>
      <c r="AO949" s="173"/>
    </row>
    <row r="950" spans="1:41" ht="12" customHeight="1">
      <c r="A950" s="173"/>
      <c r="B950" s="689" t="s">
        <v>261</v>
      </c>
      <c r="C950" s="662"/>
      <c r="D950" s="662"/>
      <c r="E950" s="663"/>
      <c r="F950" s="287" t="s">
        <v>13</v>
      </c>
      <c r="G950" s="275" t="s">
        <v>262</v>
      </c>
      <c r="H950" s="287" t="s">
        <v>263</v>
      </c>
      <c r="I950" s="275" t="s">
        <v>264</v>
      </c>
      <c r="J950" s="195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  <c r="AB950" s="173"/>
      <c r="AC950" s="173"/>
      <c r="AD950" s="173"/>
      <c r="AE950" s="173"/>
      <c r="AF950" s="173"/>
      <c r="AG950" s="173"/>
      <c r="AH950" s="173"/>
      <c r="AI950" s="173"/>
      <c r="AJ950" s="173"/>
      <c r="AK950" s="173"/>
      <c r="AL950" s="173"/>
      <c r="AM950" s="173"/>
      <c r="AN950" s="173"/>
      <c r="AO950" s="173"/>
    </row>
    <row r="951" spans="1:41" ht="12" customHeight="1">
      <c r="A951" s="173"/>
      <c r="B951" s="684" t="s">
        <v>265</v>
      </c>
      <c r="C951" s="662"/>
      <c r="D951" s="662"/>
      <c r="E951" s="663"/>
      <c r="F951" s="288" t="s">
        <v>266</v>
      </c>
      <c r="G951" s="289">
        <f>+J970*0.05</f>
        <v>501.04166666666674</v>
      </c>
      <c r="H951" s="288">
        <v>1</v>
      </c>
      <c r="I951" s="211">
        <f>SUM(G951/H951)</f>
        <v>501.04166666666674</v>
      </c>
      <c r="J951" s="197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  <c r="AA951" s="173"/>
      <c r="AB951" s="173"/>
      <c r="AC951" s="173"/>
      <c r="AD951" s="173"/>
      <c r="AE951" s="173"/>
      <c r="AF951" s="173"/>
      <c r="AG951" s="173"/>
      <c r="AH951" s="173"/>
      <c r="AI951" s="173"/>
      <c r="AJ951" s="173"/>
      <c r="AK951" s="173"/>
      <c r="AL951" s="173"/>
      <c r="AM951" s="173"/>
      <c r="AN951" s="173"/>
      <c r="AO951" s="173"/>
    </row>
    <row r="952" spans="1:41" ht="21.75" customHeight="1">
      <c r="A952" s="173"/>
      <c r="B952" s="684"/>
      <c r="C952" s="662"/>
      <c r="D952" s="662"/>
      <c r="E952" s="663"/>
      <c r="F952" s="290"/>
      <c r="G952" s="289"/>
      <c r="H952" s="288"/>
      <c r="I952" s="289"/>
      <c r="J952" s="199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  <c r="AA952" s="173"/>
      <c r="AB952" s="173"/>
      <c r="AC952" s="173"/>
      <c r="AD952" s="173"/>
      <c r="AE952" s="173"/>
      <c r="AF952" s="173"/>
      <c r="AG952" s="173"/>
      <c r="AH952" s="173"/>
      <c r="AI952" s="173"/>
      <c r="AJ952" s="173"/>
      <c r="AK952" s="173"/>
      <c r="AL952" s="173"/>
      <c r="AM952" s="173"/>
      <c r="AN952" s="173"/>
      <c r="AO952" s="173"/>
    </row>
    <row r="953" spans="1:41" ht="12" customHeight="1">
      <c r="A953" s="173"/>
      <c r="B953" s="684"/>
      <c r="C953" s="662"/>
      <c r="D953" s="662"/>
      <c r="E953" s="663"/>
      <c r="F953" s="290"/>
      <c r="G953" s="289"/>
      <c r="H953" s="288"/>
      <c r="I953" s="289" t="s">
        <v>199</v>
      </c>
      <c r="J953" s="195" t="s">
        <v>267</v>
      </c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  <c r="AB953" s="173"/>
      <c r="AC953" s="173"/>
      <c r="AD953" s="173"/>
      <c r="AE953" s="173"/>
      <c r="AF953" s="173"/>
      <c r="AG953" s="173"/>
      <c r="AH953" s="173"/>
      <c r="AI953" s="173"/>
      <c r="AJ953" s="173"/>
      <c r="AK953" s="173"/>
      <c r="AL953" s="173"/>
      <c r="AM953" s="173"/>
      <c r="AN953" s="173"/>
      <c r="AO953" s="173"/>
    </row>
    <row r="954" spans="1:41" ht="11.25" customHeight="1">
      <c r="A954" s="173"/>
      <c r="B954" s="684"/>
      <c r="C954" s="662"/>
      <c r="D954" s="662"/>
      <c r="E954" s="663"/>
      <c r="F954" s="290"/>
      <c r="G954" s="289"/>
      <c r="H954" s="288"/>
      <c r="I954" s="289"/>
      <c r="J954" s="203">
        <f>SUM(I951:I952)</f>
        <v>501.04166666666674</v>
      </c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  <c r="AA954" s="173"/>
      <c r="AB954" s="173"/>
      <c r="AC954" s="173"/>
      <c r="AD954" s="173"/>
      <c r="AE954" s="173"/>
      <c r="AF954" s="173"/>
      <c r="AG954" s="173"/>
      <c r="AH954" s="173"/>
      <c r="AI954" s="173"/>
      <c r="AJ954" s="173"/>
      <c r="AK954" s="173"/>
      <c r="AL954" s="173"/>
      <c r="AM954" s="173"/>
      <c r="AN954" s="173"/>
      <c r="AO954" s="173"/>
    </row>
    <row r="955" spans="1:41" ht="12" customHeight="1">
      <c r="A955" s="173"/>
      <c r="B955" s="684"/>
      <c r="C955" s="662"/>
      <c r="D955" s="662"/>
      <c r="E955" s="663"/>
      <c r="F955" s="288"/>
      <c r="G955" s="289"/>
      <c r="H955" s="288"/>
      <c r="I955" s="289"/>
      <c r="J955" s="195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  <c r="AA955" s="173"/>
      <c r="AB955" s="173"/>
      <c r="AC955" s="173"/>
      <c r="AD955" s="173"/>
      <c r="AE955" s="173"/>
      <c r="AF955" s="173"/>
      <c r="AG955" s="173"/>
      <c r="AH955" s="173"/>
      <c r="AI955" s="173"/>
      <c r="AJ955" s="173"/>
      <c r="AK955" s="173"/>
      <c r="AL955" s="173"/>
      <c r="AM955" s="173"/>
      <c r="AN955" s="173"/>
      <c r="AO955" s="173"/>
    </row>
    <row r="956" spans="1:41" ht="12" customHeight="1">
      <c r="A956" s="173"/>
      <c r="B956" s="689" t="s">
        <v>268</v>
      </c>
      <c r="C956" s="662"/>
      <c r="D956" s="662"/>
      <c r="E956" s="663"/>
      <c r="F956" s="287" t="s">
        <v>13</v>
      </c>
      <c r="G956" s="275" t="s">
        <v>269</v>
      </c>
      <c r="H956" s="287" t="s">
        <v>209</v>
      </c>
      <c r="I956" s="275" t="s">
        <v>264</v>
      </c>
      <c r="J956" s="197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  <c r="AA956" s="173"/>
      <c r="AB956" s="173"/>
      <c r="AC956" s="173"/>
      <c r="AD956" s="173"/>
      <c r="AE956" s="173"/>
      <c r="AF956" s="173"/>
      <c r="AG956" s="173"/>
      <c r="AH956" s="173"/>
      <c r="AI956" s="173"/>
      <c r="AJ956" s="173"/>
      <c r="AK956" s="173"/>
      <c r="AL956" s="173"/>
      <c r="AM956" s="173"/>
      <c r="AN956" s="173"/>
      <c r="AO956" s="173"/>
    </row>
    <row r="957" spans="1:41" ht="12" customHeight="1">
      <c r="A957" s="173"/>
      <c r="B957" s="684" t="s">
        <v>337</v>
      </c>
      <c r="C957" s="662"/>
      <c r="D957" s="662"/>
      <c r="E957" s="663"/>
      <c r="F957" s="290" t="s">
        <v>28</v>
      </c>
      <c r="G957" s="289" t="str">
        <f>MATERIALES!$C$69</f>
        <v>Guadua taco 2.5 - 3 M</v>
      </c>
      <c r="H957" s="291">
        <v>0.34</v>
      </c>
      <c r="I957" s="211" t="e">
        <f t="shared" si="73" ref="I957:I963">G957*H957</f>
        <v>#VALUE!</v>
      </c>
      <c r="J957" s="206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  <c r="AA957" s="173"/>
      <c r="AB957" s="173"/>
      <c r="AC957" s="173"/>
      <c r="AD957" s="173"/>
      <c r="AE957" s="173"/>
      <c r="AF957" s="173"/>
      <c r="AG957" s="173"/>
      <c r="AH957" s="173"/>
      <c r="AI957" s="173"/>
      <c r="AJ957" s="173"/>
      <c r="AK957" s="173"/>
      <c r="AL957" s="173"/>
      <c r="AM957" s="173"/>
      <c r="AN957" s="173"/>
      <c r="AO957" s="173"/>
    </row>
    <row r="958" spans="1:41" ht="12" customHeight="1">
      <c r="A958" s="173"/>
      <c r="B958" s="669" t="s">
        <v>310</v>
      </c>
      <c r="C958" s="662"/>
      <c r="D958" s="662"/>
      <c r="E958" s="663"/>
      <c r="F958" s="198" t="s">
        <v>21</v>
      </c>
      <c r="G958" s="277" t="e">
        <f>MATERIALES!#REF!</f>
        <v>#REF!</v>
      </c>
      <c r="H958" s="209">
        <v>0.02</v>
      </c>
      <c r="I958" s="211" t="e">
        <f t="shared" si="73"/>
        <v>#REF!</v>
      </c>
      <c r="J958" s="206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  <c r="AA958" s="173"/>
      <c r="AB958" s="173"/>
      <c r="AC958" s="173"/>
      <c r="AD958" s="173"/>
      <c r="AE958" s="173"/>
      <c r="AF958" s="173"/>
      <c r="AG958" s="173"/>
      <c r="AH958" s="173"/>
      <c r="AI958" s="173"/>
      <c r="AJ958" s="173"/>
      <c r="AK958" s="173"/>
      <c r="AL958" s="173"/>
      <c r="AM958" s="173"/>
      <c r="AN958" s="173"/>
      <c r="AO958" s="173"/>
    </row>
    <row r="959" spans="1:41" ht="12" customHeight="1">
      <c r="A959" s="173"/>
      <c r="B959" s="669" t="s">
        <v>338</v>
      </c>
      <c r="C959" s="662"/>
      <c r="D959" s="662"/>
      <c r="E959" s="663"/>
      <c r="F959" s="198" t="s">
        <v>21</v>
      </c>
      <c r="G959" s="277" t="e">
        <f>MATERIALES!#REF!</f>
        <v>#REF!</v>
      </c>
      <c r="H959" s="209">
        <v>2.74</v>
      </c>
      <c r="I959" s="211" t="e">
        <f t="shared" si="73"/>
        <v>#REF!</v>
      </c>
      <c r="J959" s="206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  <c r="AA959" s="173"/>
      <c r="AB959" s="173"/>
      <c r="AC959" s="173"/>
      <c r="AD959" s="173"/>
      <c r="AE959" s="173"/>
      <c r="AF959" s="173"/>
      <c r="AG959" s="173"/>
      <c r="AH959" s="173"/>
      <c r="AI959" s="173"/>
      <c r="AJ959" s="173"/>
      <c r="AK959" s="173"/>
      <c r="AL959" s="173"/>
      <c r="AM959" s="173"/>
      <c r="AN959" s="173"/>
      <c r="AO959" s="173"/>
    </row>
    <row r="960" spans="1:41" ht="12" customHeight="1">
      <c r="A960" s="173"/>
      <c r="B960" s="669" t="s">
        <v>339</v>
      </c>
      <c r="C960" s="662"/>
      <c r="D960" s="662"/>
      <c r="E960" s="663"/>
      <c r="F960" s="198" t="s">
        <v>21</v>
      </c>
      <c r="G960" s="277" t="e">
        <f>MATERIALES!#REF!</f>
        <v>#REF!</v>
      </c>
      <c r="H960" s="209">
        <v>0.17</v>
      </c>
      <c r="I960" s="211" t="e">
        <f t="shared" si="73"/>
        <v>#REF!</v>
      </c>
      <c r="J960" s="206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  <c r="AA960" s="173"/>
      <c r="AB960" s="173"/>
      <c r="AC960" s="173"/>
      <c r="AD960" s="173"/>
      <c r="AE960" s="173"/>
      <c r="AF960" s="173"/>
      <c r="AG960" s="173"/>
      <c r="AH960" s="173"/>
      <c r="AI960" s="173"/>
      <c r="AJ960" s="173"/>
      <c r="AK960" s="173"/>
      <c r="AL960" s="173"/>
      <c r="AM960" s="173"/>
      <c r="AN960" s="173"/>
      <c r="AO960" s="173"/>
    </row>
    <row r="961" spans="1:41" ht="12" customHeight="1">
      <c r="A961" s="173"/>
      <c r="B961" s="669" t="s">
        <v>340</v>
      </c>
      <c r="C961" s="662"/>
      <c r="D961" s="662"/>
      <c r="E961" s="663"/>
      <c r="F961" s="198" t="s">
        <v>21</v>
      </c>
      <c r="G961" s="277" t="e">
        <f>MATERIALES!#REF!</f>
        <v>#REF!</v>
      </c>
      <c r="H961" s="209">
        <v>0.34</v>
      </c>
      <c r="I961" s="211" t="e">
        <f t="shared" si="73"/>
        <v>#REF!</v>
      </c>
      <c r="J961" s="206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  <c r="AA961" s="173"/>
      <c r="AB961" s="173"/>
      <c r="AC961" s="173"/>
      <c r="AD961" s="173"/>
      <c r="AE961" s="173"/>
      <c r="AF961" s="173"/>
      <c r="AG961" s="173"/>
      <c r="AH961" s="173"/>
      <c r="AI961" s="173"/>
      <c r="AJ961" s="173"/>
      <c r="AK961" s="173"/>
      <c r="AL961" s="173"/>
      <c r="AM961" s="173"/>
      <c r="AN961" s="173"/>
      <c r="AO961" s="173"/>
    </row>
    <row r="962" spans="1:41" ht="12" customHeight="1">
      <c r="A962" s="173"/>
      <c r="B962" s="684" t="s">
        <v>341</v>
      </c>
      <c r="C962" s="662"/>
      <c r="D962" s="662"/>
      <c r="E962" s="663"/>
      <c r="F962" s="290" t="s">
        <v>21</v>
      </c>
      <c r="G962" s="289" t="e">
        <f>MATERIALES!#REF!</f>
        <v>#REF!</v>
      </c>
      <c r="H962" s="291">
        <v>0.34</v>
      </c>
      <c r="I962" s="211" t="e">
        <f t="shared" si="73"/>
        <v>#REF!</v>
      </c>
      <c r="J962" s="206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  <c r="AB962" s="173"/>
      <c r="AC962" s="173"/>
      <c r="AD962" s="173"/>
      <c r="AE962" s="173"/>
      <c r="AF962" s="173"/>
      <c r="AG962" s="173"/>
      <c r="AH962" s="173"/>
      <c r="AI962" s="173"/>
      <c r="AJ962" s="173"/>
      <c r="AK962" s="173"/>
      <c r="AL962" s="173"/>
      <c r="AM962" s="173"/>
      <c r="AN962" s="173"/>
      <c r="AO962" s="173"/>
    </row>
    <row r="963" spans="1:41" ht="12" customHeight="1">
      <c r="A963" s="173"/>
      <c r="B963" s="684"/>
      <c r="C963" s="662"/>
      <c r="D963" s="662"/>
      <c r="E963" s="663"/>
      <c r="F963" s="290"/>
      <c r="G963" s="289"/>
      <c r="H963" s="291"/>
      <c r="I963" s="211">
        <f t="shared" si="73"/>
        <v>0</v>
      </c>
      <c r="J963" s="206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  <c r="AG963" s="173"/>
      <c r="AH963" s="173"/>
      <c r="AI963" s="173"/>
      <c r="AJ963" s="173"/>
      <c r="AK963" s="173"/>
      <c r="AL963" s="173"/>
      <c r="AM963" s="173"/>
      <c r="AN963" s="173"/>
      <c r="AO963" s="173"/>
    </row>
    <row r="964" spans="1:41" ht="12" customHeight="1">
      <c r="A964" s="173"/>
      <c r="B964" s="687"/>
      <c r="C964" s="662"/>
      <c r="D964" s="662"/>
      <c r="E964" s="663"/>
      <c r="F964" s="290"/>
      <c r="G964" s="289"/>
      <c r="H964" s="291"/>
      <c r="I964" s="292"/>
      <c r="J964" s="195" t="s">
        <v>267</v>
      </c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  <c r="AG964" s="173"/>
      <c r="AH964" s="173"/>
      <c r="AI964" s="173"/>
      <c r="AJ964" s="173"/>
      <c r="AK964" s="173"/>
      <c r="AL964" s="173"/>
      <c r="AM964" s="173"/>
      <c r="AN964" s="173"/>
      <c r="AO964" s="173"/>
    </row>
    <row r="965" spans="1:41" ht="12" customHeight="1">
      <c r="A965" s="173"/>
      <c r="B965" s="684"/>
      <c r="C965" s="662"/>
      <c r="D965" s="662"/>
      <c r="E965" s="663"/>
      <c r="F965" s="290"/>
      <c r="G965" s="289"/>
      <c r="H965" s="288"/>
      <c r="I965" s="292"/>
      <c r="J965" s="215" t="e">
        <f>SUM(I957:I964)</f>
        <v>#VALUE!</v>
      </c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  <c r="AB965" s="173"/>
      <c r="AC965" s="173"/>
      <c r="AD965" s="173"/>
      <c r="AE965" s="173"/>
      <c r="AF965" s="173"/>
      <c r="AG965" s="173"/>
      <c r="AH965" s="173"/>
      <c r="AI965" s="173"/>
      <c r="AJ965" s="173"/>
      <c r="AK965" s="173"/>
      <c r="AL965" s="173"/>
      <c r="AM965" s="173"/>
      <c r="AN965" s="173"/>
      <c r="AO965" s="173"/>
    </row>
    <row r="966" spans="1:41" ht="12" customHeight="1">
      <c r="A966" s="173"/>
      <c r="B966" s="689" t="s">
        <v>273</v>
      </c>
      <c r="C966" s="663"/>
      <c r="D966" s="287" t="s">
        <v>14</v>
      </c>
      <c r="E966" s="293" t="s">
        <v>274</v>
      </c>
      <c r="F966" s="294" t="s">
        <v>275</v>
      </c>
      <c r="G966" s="293" t="s">
        <v>276</v>
      </c>
      <c r="H966" s="294" t="s">
        <v>277</v>
      </c>
      <c r="I966" s="293" t="s">
        <v>278</v>
      </c>
      <c r="J966" s="20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  <c r="AB966" s="173"/>
      <c r="AC966" s="173"/>
      <c r="AD966" s="173"/>
      <c r="AE966" s="173"/>
      <c r="AF966" s="173"/>
      <c r="AG966" s="173"/>
      <c r="AH966" s="173"/>
      <c r="AI966" s="173"/>
      <c r="AJ966" s="173"/>
      <c r="AK966" s="173"/>
      <c r="AL966" s="173"/>
      <c r="AM966" s="173"/>
      <c r="AN966" s="173"/>
      <c r="AO966" s="173"/>
    </row>
    <row r="967" spans="1:41" ht="12" customHeight="1">
      <c r="A967" s="173"/>
      <c r="B967" s="669" t="s">
        <v>279</v>
      </c>
      <c r="C967" s="668"/>
      <c r="D967" s="196">
        <v>1</v>
      </c>
      <c r="E967" s="195">
        <f>90000*D967</f>
        <v>90000</v>
      </c>
      <c r="F967" s="196">
        <v>85</v>
      </c>
      <c r="G967" s="195">
        <f t="shared" si="74" ref="G967:G968">SUM(E967*(1+F967/100))</f>
        <v>166500</v>
      </c>
      <c r="H967" s="196">
        <v>24</v>
      </c>
      <c r="I967" s="211">
        <f t="shared" si="75" ref="I967:I968">SUM(G967/H967)</f>
        <v>6937.50</v>
      </c>
      <c r="J967" s="694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  <c r="AB967" s="173"/>
      <c r="AC967" s="173"/>
      <c r="AD967" s="173"/>
      <c r="AE967" s="173"/>
      <c r="AF967" s="173"/>
      <c r="AG967" s="173"/>
      <c r="AH967" s="173"/>
      <c r="AI967" s="173"/>
      <c r="AJ967" s="173"/>
      <c r="AK967" s="173"/>
      <c r="AL967" s="173"/>
      <c r="AM967" s="173"/>
      <c r="AN967" s="173"/>
      <c r="AO967" s="173"/>
    </row>
    <row r="968" spans="1:41" ht="12" customHeight="1">
      <c r="A968" s="173"/>
      <c r="B968" s="669" t="s">
        <v>280</v>
      </c>
      <c r="C968" s="668"/>
      <c r="D968" s="196">
        <v>1</v>
      </c>
      <c r="E968" s="195">
        <f>40000*D968</f>
        <v>40000</v>
      </c>
      <c r="F968" s="196">
        <f>F967</f>
        <v>85</v>
      </c>
      <c r="G968" s="195">
        <f t="shared" si="74"/>
        <v>74000</v>
      </c>
      <c r="H968" s="196">
        <f>H967</f>
        <v>24</v>
      </c>
      <c r="I968" s="211">
        <f t="shared" si="75"/>
        <v>3083.3333333333335</v>
      </c>
      <c r="J968" s="695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  <c r="AC968" s="173"/>
      <c r="AD968" s="173"/>
      <c r="AE968" s="173"/>
      <c r="AF968" s="173"/>
      <c r="AG968" s="173"/>
      <c r="AH968" s="173"/>
      <c r="AI968" s="173"/>
      <c r="AJ968" s="173"/>
      <c r="AK968" s="173"/>
      <c r="AL968" s="173"/>
      <c r="AM968" s="173"/>
      <c r="AN968" s="173"/>
      <c r="AO968" s="173"/>
    </row>
    <row r="969" spans="1:41" ht="12" customHeight="1">
      <c r="A969" s="173"/>
      <c r="B969" s="684"/>
      <c r="C969" s="662"/>
      <c r="D969" s="663"/>
      <c r="E969" s="289"/>
      <c r="F969" s="288"/>
      <c r="G969" s="289"/>
      <c r="H969" s="288"/>
      <c r="I969" s="292"/>
      <c r="J969" s="195" t="s">
        <v>267</v>
      </c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  <c r="AA969" s="173"/>
      <c r="AB969" s="173"/>
      <c r="AC969" s="173"/>
      <c r="AD969" s="173"/>
      <c r="AE969" s="173"/>
      <c r="AF969" s="173"/>
      <c r="AG969" s="173"/>
      <c r="AH969" s="173"/>
      <c r="AI969" s="173"/>
      <c r="AJ969" s="173"/>
      <c r="AK969" s="173"/>
      <c r="AL969" s="173"/>
      <c r="AM969" s="173"/>
      <c r="AN969" s="173"/>
      <c r="AO969" s="173"/>
    </row>
    <row r="970" spans="1:41" ht="12" customHeight="1">
      <c r="A970" s="173"/>
      <c r="B970" s="687"/>
      <c r="C970" s="662"/>
      <c r="D970" s="663"/>
      <c r="E970" s="292"/>
      <c r="F970" s="288"/>
      <c r="G970" s="292"/>
      <c r="H970" s="288"/>
      <c r="I970" s="292"/>
      <c r="J970" s="203">
        <f>SUM(I967:I968)</f>
        <v>10020.833333333334</v>
      </c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  <c r="AA970" s="173"/>
      <c r="AB970" s="173"/>
      <c r="AC970" s="173"/>
      <c r="AD970" s="173"/>
      <c r="AE970" s="173"/>
      <c r="AF970" s="173"/>
      <c r="AG970" s="173"/>
      <c r="AH970" s="173"/>
      <c r="AI970" s="173"/>
      <c r="AJ970" s="173"/>
      <c r="AK970" s="173"/>
      <c r="AL970" s="173"/>
      <c r="AM970" s="173"/>
      <c r="AN970" s="173"/>
      <c r="AO970" s="173"/>
    </row>
    <row r="971" spans="1:41" ht="24" customHeight="1">
      <c r="A971" s="173"/>
      <c r="B971" s="689" t="s">
        <v>281</v>
      </c>
      <c r="C971" s="662"/>
      <c r="D971" s="663"/>
      <c r="E971" s="293" t="s">
        <v>13</v>
      </c>
      <c r="F971" s="294" t="s">
        <v>14</v>
      </c>
      <c r="G971" s="275" t="s">
        <v>282</v>
      </c>
      <c r="H971" s="294" t="s">
        <v>283</v>
      </c>
      <c r="I971" s="293" t="s">
        <v>264</v>
      </c>
      <c r="J971" s="219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  <c r="AA971" s="173"/>
      <c r="AB971" s="173"/>
      <c r="AC971" s="173"/>
      <c r="AD971" s="173"/>
      <c r="AE971" s="173"/>
      <c r="AF971" s="173"/>
      <c r="AG971" s="173"/>
      <c r="AH971" s="173"/>
      <c r="AI971" s="173"/>
      <c r="AJ971" s="173"/>
      <c r="AK971" s="173"/>
      <c r="AL971" s="173"/>
      <c r="AM971" s="173"/>
      <c r="AN971" s="173"/>
      <c r="AO971" s="173"/>
    </row>
    <row r="972" spans="1:41" ht="26.25" customHeight="1">
      <c r="A972" s="173"/>
      <c r="B972" s="698"/>
      <c r="C972" s="662"/>
      <c r="D972" s="668"/>
      <c r="E972" s="301"/>
      <c r="F972" s="297"/>
      <c r="G972" s="298"/>
      <c r="H972" s="297"/>
      <c r="I972" s="299">
        <f>+H972*F972*G972</f>
        <v>0</v>
      </c>
      <c r="J972" s="289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  <c r="AA972" s="173"/>
      <c r="AB972" s="173"/>
      <c r="AC972" s="173"/>
      <c r="AD972" s="173"/>
      <c r="AE972" s="173"/>
      <c r="AF972" s="173"/>
      <c r="AG972" s="173"/>
      <c r="AH972" s="173"/>
      <c r="AI972" s="173"/>
      <c r="AJ972" s="173"/>
      <c r="AK972" s="173"/>
      <c r="AL972" s="173"/>
      <c r="AM972" s="173"/>
      <c r="AN972" s="173"/>
      <c r="AO972" s="173"/>
    </row>
    <row r="973" spans="1:41" ht="12" customHeight="1">
      <c r="A973" s="173"/>
      <c r="B973" s="687"/>
      <c r="C973" s="662"/>
      <c r="D973" s="663"/>
      <c r="E973" s="289"/>
      <c r="F973" s="300"/>
      <c r="G973" s="289"/>
      <c r="H973" s="288"/>
      <c r="I973" s="292"/>
      <c r="J973" s="289" t="s">
        <v>267</v>
      </c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  <c r="AA973" s="173"/>
      <c r="AB973" s="173"/>
      <c r="AC973" s="173"/>
      <c r="AD973" s="173"/>
      <c r="AE973" s="173"/>
      <c r="AF973" s="173"/>
      <c r="AG973" s="173"/>
      <c r="AH973" s="173"/>
      <c r="AI973" s="173"/>
      <c r="AJ973" s="173"/>
      <c r="AK973" s="173"/>
      <c r="AL973" s="173"/>
      <c r="AM973" s="173"/>
      <c r="AN973" s="173"/>
      <c r="AO973" s="173"/>
    </row>
    <row r="974" spans="1:41" ht="12" customHeight="1">
      <c r="A974" s="173"/>
      <c r="B974" s="687"/>
      <c r="C974" s="662"/>
      <c r="D974" s="663"/>
      <c r="E974" s="289"/>
      <c r="F974" s="300"/>
      <c r="G974" s="289"/>
      <c r="H974" s="288"/>
      <c r="I974" s="292"/>
      <c r="J974" s="203">
        <f>SUM(I972)</f>
        <v>0</v>
      </c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  <c r="AA974" s="173"/>
      <c r="AB974" s="173"/>
      <c r="AC974" s="173"/>
      <c r="AD974" s="173"/>
      <c r="AE974" s="173"/>
      <c r="AF974" s="173"/>
      <c r="AG974" s="173"/>
      <c r="AH974" s="173"/>
      <c r="AI974" s="173"/>
      <c r="AJ974" s="173"/>
      <c r="AK974" s="173"/>
      <c r="AL974" s="173"/>
      <c r="AM974" s="173"/>
      <c r="AN974" s="173"/>
      <c r="AO974" s="173"/>
    </row>
    <row r="975" spans="1:41" ht="12" customHeight="1">
      <c r="A975" s="173"/>
      <c r="B975" s="688" t="s">
        <v>137</v>
      </c>
      <c r="C975" s="662"/>
      <c r="D975" s="662"/>
      <c r="E975" s="662"/>
      <c r="F975" s="662"/>
      <c r="G975" s="662"/>
      <c r="H975" s="662"/>
      <c r="I975" s="663"/>
      <c r="J975" s="219" t="e">
        <f>SUM(J965+J954+J970+J974)</f>
        <v>#VALUE!</v>
      </c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  <c r="AA975" s="173"/>
      <c r="AB975" s="173"/>
      <c r="AC975" s="173"/>
      <c r="AD975" s="173"/>
      <c r="AE975" s="173"/>
      <c r="AF975" s="173"/>
      <c r="AG975" s="173"/>
      <c r="AH975" s="173"/>
      <c r="AI975" s="173"/>
      <c r="AJ975" s="173"/>
      <c r="AK975" s="173"/>
      <c r="AL975" s="173"/>
      <c r="AM975" s="173"/>
      <c r="AN975" s="173"/>
      <c r="AO975" s="173"/>
    </row>
    <row r="976" spans="1:41" ht="12" customHeight="1">
      <c r="A976" s="173"/>
      <c r="B976" s="688" t="s">
        <v>284</v>
      </c>
      <c r="C976" s="662"/>
      <c r="D976" s="662"/>
      <c r="E976" s="662"/>
      <c r="F976" s="662"/>
      <c r="G976" s="662"/>
      <c r="H976" s="662"/>
      <c r="I976" s="663"/>
      <c r="J976" s="203" t="e">
        <f>J975</f>
        <v>#VALUE!</v>
      </c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  <c r="AA976" s="173"/>
      <c r="AB976" s="173"/>
      <c r="AC976" s="173"/>
      <c r="AD976" s="173"/>
      <c r="AE976" s="173"/>
      <c r="AF976" s="173"/>
      <c r="AG976" s="173"/>
      <c r="AH976" s="173"/>
      <c r="AI976" s="173"/>
      <c r="AJ976" s="173"/>
      <c r="AK976" s="173"/>
      <c r="AL976" s="173"/>
      <c r="AM976" s="173"/>
      <c r="AN976" s="173"/>
      <c r="AO976" s="173"/>
    </row>
    <row r="977" spans="1:41" ht="24" customHeight="1">
      <c r="A977" s="314"/>
      <c r="B977" s="314"/>
      <c r="C977" s="314"/>
      <c r="D977" s="314"/>
      <c r="E977" s="322"/>
      <c r="F977" s="314"/>
      <c r="G977" s="322"/>
      <c r="H977" s="314"/>
      <c r="I977" s="322"/>
      <c r="J977" s="322"/>
      <c r="K977" s="314"/>
      <c r="L977" s="314"/>
      <c r="M977" s="314"/>
      <c r="N977" s="314"/>
      <c r="O977" s="314"/>
      <c r="P977" s="314"/>
      <c r="Q977" s="314"/>
      <c r="R977" s="314"/>
      <c r="S977" s="314"/>
      <c r="T977" s="314"/>
      <c r="U977" s="314"/>
      <c r="V977" s="314"/>
      <c r="W977" s="314"/>
      <c r="X977" s="314"/>
      <c r="Y977" s="314"/>
      <c r="Z977" s="314"/>
      <c r="AA977" s="314"/>
      <c r="AB977" s="314"/>
      <c r="AC977" s="314"/>
      <c r="AD977" s="314"/>
      <c r="AE977" s="314"/>
      <c r="AF977" s="314"/>
      <c r="AG977" s="314"/>
      <c r="AH977" s="314"/>
      <c r="AI977" s="314"/>
      <c r="AJ977" s="314"/>
      <c r="AK977" s="314"/>
      <c r="AL977" s="314"/>
      <c r="AM977" s="314"/>
      <c r="AN977" s="314"/>
      <c r="AO977" s="314"/>
    </row>
    <row r="978" spans="1:41" ht="24" customHeight="1">
      <c r="A978" s="314"/>
      <c r="B978" s="314"/>
      <c r="C978" s="314"/>
      <c r="D978" s="314"/>
      <c r="E978" s="322"/>
      <c r="F978" s="314"/>
      <c r="G978" s="322"/>
      <c r="H978" s="314"/>
      <c r="I978" s="322"/>
      <c r="J978" s="322"/>
      <c r="K978" s="314"/>
      <c r="L978" s="314"/>
      <c r="M978" s="314"/>
      <c r="N978" s="314"/>
      <c r="O978" s="314"/>
      <c r="P978" s="314"/>
      <c r="Q978" s="314"/>
      <c r="R978" s="314"/>
      <c r="S978" s="314"/>
      <c r="T978" s="314"/>
      <c r="U978" s="314"/>
      <c r="V978" s="314"/>
      <c r="W978" s="314"/>
      <c r="X978" s="314"/>
      <c r="Y978" s="314"/>
      <c r="Z978" s="314"/>
      <c r="AA978" s="314"/>
      <c r="AB978" s="314"/>
      <c r="AC978" s="314"/>
      <c r="AD978" s="314"/>
      <c r="AE978" s="314"/>
      <c r="AF978" s="314"/>
      <c r="AG978" s="314"/>
      <c r="AH978" s="314"/>
      <c r="AI978" s="314"/>
      <c r="AJ978" s="314"/>
      <c r="AK978" s="314"/>
      <c r="AL978" s="314"/>
      <c r="AM978" s="314"/>
      <c r="AN978" s="314"/>
      <c r="AO978" s="314"/>
    </row>
    <row r="979" spans="1:41" ht="12" customHeight="1">
      <c r="A979" s="173"/>
      <c r="B979" s="696"/>
      <c r="C979" s="665"/>
      <c r="D979" s="682"/>
      <c r="E979" s="178"/>
      <c r="F979" s="177"/>
      <c r="G979" s="178"/>
      <c r="H979" s="179"/>
      <c r="I979" s="178"/>
      <c r="J979" s="180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  <c r="AA979" s="173"/>
      <c r="AB979" s="173"/>
      <c r="AC979" s="173"/>
      <c r="AD979" s="173"/>
      <c r="AE979" s="173"/>
      <c r="AF979" s="173"/>
      <c r="AG979" s="173"/>
      <c r="AH979" s="173"/>
      <c r="AI979" s="173"/>
      <c r="AJ979" s="173"/>
      <c r="AK979" s="173"/>
      <c r="AL979" s="173"/>
      <c r="AM979" s="173"/>
      <c r="AN979" s="173"/>
      <c r="AO979" s="173"/>
    </row>
    <row r="980" spans="1:41" ht="12" customHeight="1">
      <c r="A980" s="173"/>
      <c r="B980" s="697" t="s">
        <v>257</v>
      </c>
      <c r="C980" s="676"/>
      <c r="D980" s="690" t="e">
        <f>+$D$8</f>
        <v>#REF!</v>
      </c>
      <c r="E980" s="672"/>
      <c r="F980" s="672"/>
      <c r="G980" s="672"/>
      <c r="H980" s="672"/>
      <c r="I980" s="672"/>
      <c r="J980" s="6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  <c r="AA980" s="173"/>
      <c r="AB980" s="173"/>
      <c r="AC980" s="173"/>
      <c r="AD980" s="173"/>
      <c r="AE980" s="173"/>
      <c r="AF980" s="173"/>
      <c r="AG980" s="173"/>
      <c r="AH980" s="173"/>
      <c r="AI980" s="173"/>
      <c r="AJ980" s="173"/>
      <c r="AK980" s="173"/>
      <c r="AL980" s="173"/>
      <c r="AM980" s="173"/>
      <c r="AN980" s="173"/>
      <c r="AO980" s="173"/>
    </row>
    <row r="981" spans="1:41" ht="31.5" customHeight="1">
      <c r="A981" s="173"/>
      <c r="B981" s="181"/>
      <c r="C981" s="182"/>
      <c r="D981" s="674"/>
      <c r="E981" s="637"/>
      <c r="F981" s="637"/>
      <c r="G981" s="637"/>
      <c r="H981" s="637"/>
      <c r="I981" s="637"/>
      <c r="J981" s="638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  <c r="AA981" s="173"/>
      <c r="AB981" s="173"/>
      <c r="AC981" s="173"/>
      <c r="AD981" s="173"/>
      <c r="AE981" s="173"/>
      <c r="AF981" s="173"/>
      <c r="AG981" s="173"/>
      <c r="AH981" s="173"/>
      <c r="AI981" s="173"/>
      <c r="AJ981" s="173"/>
      <c r="AK981" s="173"/>
      <c r="AL981" s="173"/>
      <c r="AM981" s="173"/>
      <c r="AN981" s="173"/>
      <c r="AO981" s="173"/>
    </row>
    <row r="982" spans="1:41" ht="12" customHeight="1">
      <c r="A982" s="173"/>
      <c r="B982" s="181"/>
      <c r="C982" s="182"/>
      <c r="D982" s="183"/>
      <c r="E982" s="184"/>
      <c r="F982" s="183"/>
      <c r="G982" s="184"/>
      <c r="H982" s="183"/>
      <c r="I982" s="184"/>
      <c r="J982" s="185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  <c r="AA982" s="173"/>
      <c r="AB982" s="173"/>
      <c r="AC982" s="173"/>
      <c r="AD982" s="173"/>
      <c r="AE982" s="173"/>
      <c r="AF982" s="173"/>
      <c r="AG982" s="173"/>
      <c r="AH982" s="173"/>
      <c r="AI982" s="173"/>
      <c r="AJ982" s="173"/>
      <c r="AK982" s="173"/>
      <c r="AL982" s="173"/>
      <c r="AM982" s="173"/>
      <c r="AN982" s="173"/>
      <c r="AO982" s="173"/>
    </row>
    <row r="983" spans="1:41" ht="12" customHeight="1">
      <c r="A983" s="173"/>
      <c r="B983" s="186" t="s">
        <v>258</v>
      </c>
      <c r="C983" s="187">
        <f>+'BLOQUE PRINCIPAL'!$A$51</f>
        <v>5</v>
      </c>
      <c r="D983" s="675" t="str">
        <f>+'BLOQUE PRINCIPAL'!$B$51</f>
        <v>CUBIERTA</v>
      </c>
      <c r="E983" s="640"/>
      <c r="F983" s="640"/>
      <c r="G983" s="640"/>
      <c r="H983" s="676"/>
      <c r="I983" s="677" t="s">
        <v>259</v>
      </c>
      <c r="J983" s="641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  <c r="AA983" s="173"/>
      <c r="AB983" s="173"/>
      <c r="AC983" s="173"/>
      <c r="AD983" s="173"/>
      <c r="AE983" s="173"/>
      <c r="AF983" s="173"/>
      <c r="AG983" s="173"/>
      <c r="AH983" s="173"/>
      <c r="AI983" s="173"/>
      <c r="AJ983" s="173"/>
      <c r="AK983" s="173"/>
      <c r="AL983" s="173"/>
      <c r="AM983" s="173"/>
      <c r="AN983" s="173"/>
      <c r="AO983" s="173"/>
    </row>
    <row r="984" spans="1:41" ht="12" customHeight="1">
      <c r="A984" s="173"/>
      <c r="B984" s="188" t="s">
        <v>260</v>
      </c>
      <c r="C984" s="189" t="e">
        <f>+'BLOQUE PRINCIPAL'!#REF!</f>
        <v>#REF!</v>
      </c>
      <c r="D984" s="678" t="e">
        <f>+'BLOQUE PRINCIPAL'!#REF!</f>
        <v>#REF!</v>
      </c>
      <c r="E984" s="679"/>
      <c r="F984" s="679"/>
      <c r="G984" s="679"/>
      <c r="H984" s="680"/>
      <c r="I984" s="190" t="s">
        <v>196</v>
      </c>
      <c r="J984" s="191" t="e">
        <f>+'BLOQUE PRINCIPAL'!#REF!</f>
        <v>#REF!</v>
      </c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  <c r="AA984" s="173"/>
      <c r="AB984" s="173"/>
      <c r="AC984" s="173"/>
      <c r="AD984" s="173"/>
      <c r="AE984" s="173"/>
      <c r="AF984" s="173"/>
      <c r="AG984" s="173"/>
      <c r="AH984" s="173"/>
      <c r="AI984" s="173"/>
      <c r="AJ984" s="173"/>
      <c r="AK984" s="173"/>
      <c r="AL984" s="173"/>
      <c r="AM984" s="173"/>
      <c r="AN984" s="173"/>
      <c r="AO984" s="173"/>
    </row>
    <row r="985" spans="1:41" ht="12" customHeight="1">
      <c r="A985" s="173"/>
      <c r="B985" s="689" t="s">
        <v>261</v>
      </c>
      <c r="C985" s="662"/>
      <c r="D985" s="662"/>
      <c r="E985" s="663"/>
      <c r="F985" s="287" t="s">
        <v>13</v>
      </c>
      <c r="G985" s="275" t="s">
        <v>262</v>
      </c>
      <c r="H985" s="287" t="s">
        <v>263</v>
      </c>
      <c r="I985" s="275" t="s">
        <v>264</v>
      </c>
      <c r="J985" s="195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  <c r="AA985" s="173"/>
      <c r="AB985" s="173"/>
      <c r="AC985" s="173"/>
      <c r="AD985" s="173"/>
      <c r="AE985" s="173"/>
      <c r="AF985" s="173"/>
      <c r="AG985" s="173"/>
      <c r="AH985" s="173"/>
      <c r="AI985" s="173"/>
      <c r="AJ985" s="173"/>
      <c r="AK985" s="173"/>
      <c r="AL985" s="173"/>
      <c r="AM985" s="173"/>
      <c r="AN985" s="173"/>
      <c r="AO985" s="173"/>
    </row>
    <row r="986" spans="1:41" ht="12" customHeight="1">
      <c r="A986" s="173"/>
      <c r="B986" s="684" t="s">
        <v>265</v>
      </c>
      <c r="C986" s="662"/>
      <c r="D986" s="662"/>
      <c r="E986" s="663"/>
      <c r="F986" s="288" t="s">
        <v>266</v>
      </c>
      <c r="G986" s="289">
        <f>+J1005*0.05</f>
        <v>400.83333333333331</v>
      </c>
      <c r="H986" s="288">
        <v>1</v>
      </c>
      <c r="I986" s="211">
        <f>SUM(G986/H986)</f>
        <v>400.83333333333331</v>
      </c>
      <c r="J986" s="197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  <c r="AA986" s="173"/>
      <c r="AB986" s="173"/>
      <c r="AC986" s="173"/>
      <c r="AD986" s="173"/>
      <c r="AE986" s="173"/>
      <c r="AF986" s="173"/>
      <c r="AG986" s="173"/>
      <c r="AH986" s="173"/>
      <c r="AI986" s="173"/>
      <c r="AJ986" s="173"/>
      <c r="AK986" s="173"/>
      <c r="AL986" s="173"/>
      <c r="AM986" s="173"/>
      <c r="AN986" s="173"/>
      <c r="AO986" s="173"/>
    </row>
    <row r="987" spans="1:41" ht="21.75" customHeight="1">
      <c r="A987" s="173"/>
      <c r="B987" s="684"/>
      <c r="C987" s="662"/>
      <c r="D987" s="662"/>
      <c r="E987" s="663"/>
      <c r="F987" s="290"/>
      <c r="G987" s="289"/>
      <c r="H987" s="288"/>
      <c r="I987" s="289"/>
      <c r="J987" s="199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  <c r="AA987" s="173"/>
      <c r="AB987" s="173"/>
      <c r="AC987" s="173"/>
      <c r="AD987" s="173"/>
      <c r="AE987" s="173"/>
      <c r="AF987" s="173"/>
      <c r="AG987" s="173"/>
      <c r="AH987" s="173"/>
      <c r="AI987" s="173"/>
      <c r="AJ987" s="173"/>
      <c r="AK987" s="173"/>
      <c r="AL987" s="173"/>
      <c r="AM987" s="173"/>
      <c r="AN987" s="173"/>
      <c r="AO987" s="173"/>
    </row>
    <row r="988" spans="1:41" ht="12" customHeight="1">
      <c r="A988" s="173"/>
      <c r="B988" s="684"/>
      <c r="C988" s="662"/>
      <c r="D988" s="662"/>
      <c r="E988" s="663"/>
      <c r="F988" s="290"/>
      <c r="G988" s="289"/>
      <c r="H988" s="288"/>
      <c r="I988" s="289" t="s">
        <v>199</v>
      </c>
      <c r="J988" s="195" t="s">
        <v>267</v>
      </c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  <c r="AA988" s="173"/>
      <c r="AB988" s="173"/>
      <c r="AC988" s="173"/>
      <c r="AD988" s="173"/>
      <c r="AE988" s="173"/>
      <c r="AF988" s="173"/>
      <c r="AG988" s="173"/>
      <c r="AH988" s="173"/>
      <c r="AI988" s="173"/>
      <c r="AJ988" s="173"/>
      <c r="AK988" s="173"/>
      <c r="AL988" s="173"/>
      <c r="AM988" s="173"/>
      <c r="AN988" s="173"/>
      <c r="AO988" s="173"/>
    </row>
    <row r="989" spans="1:41" ht="11.25" customHeight="1">
      <c r="A989" s="173"/>
      <c r="B989" s="684"/>
      <c r="C989" s="662"/>
      <c r="D989" s="662"/>
      <c r="E989" s="663"/>
      <c r="F989" s="290"/>
      <c r="G989" s="289"/>
      <c r="H989" s="288"/>
      <c r="I989" s="289"/>
      <c r="J989" s="203">
        <f>SUM(I986:I987)</f>
        <v>400.83333333333331</v>
      </c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  <c r="AA989" s="173"/>
      <c r="AB989" s="173"/>
      <c r="AC989" s="173"/>
      <c r="AD989" s="173"/>
      <c r="AE989" s="173"/>
      <c r="AF989" s="173"/>
      <c r="AG989" s="173"/>
      <c r="AH989" s="173"/>
      <c r="AI989" s="173"/>
      <c r="AJ989" s="173"/>
      <c r="AK989" s="173"/>
      <c r="AL989" s="173"/>
      <c r="AM989" s="173"/>
      <c r="AN989" s="173"/>
      <c r="AO989" s="173"/>
    </row>
    <row r="990" spans="1:41" ht="12" customHeight="1">
      <c r="A990" s="173"/>
      <c r="B990" s="684"/>
      <c r="C990" s="662"/>
      <c r="D990" s="662"/>
      <c r="E990" s="663"/>
      <c r="F990" s="288"/>
      <c r="G990" s="289"/>
      <c r="H990" s="288"/>
      <c r="I990" s="289"/>
      <c r="J990" s="195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  <c r="AA990" s="173"/>
      <c r="AB990" s="173"/>
      <c r="AC990" s="173"/>
      <c r="AD990" s="173"/>
      <c r="AE990" s="173"/>
      <c r="AF990" s="173"/>
      <c r="AG990" s="173"/>
      <c r="AH990" s="173"/>
      <c r="AI990" s="173"/>
      <c r="AJ990" s="173"/>
      <c r="AK990" s="173"/>
      <c r="AL990" s="173"/>
      <c r="AM990" s="173"/>
      <c r="AN990" s="173"/>
      <c r="AO990" s="173"/>
    </row>
    <row r="991" spans="1:41" ht="12" customHeight="1">
      <c r="A991" s="173"/>
      <c r="B991" s="689" t="s">
        <v>268</v>
      </c>
      <c r="C991" s="662"/>
      <c r="D991" s="662"/>
      <c r="E991" s="663"/>
      <c r="F991" s="287" t="s">
        <v>13</v>
      </c>
      <c r="G991" s="275" t="s">
        <v>269</v>
      </c>
      <c r="H991" s="287" t="s">
        <v>209</v>
      </c>
      <c r="I991" s="275" t="s">
        <v>264</v>
      </c>
      <c r="J991" s="197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  <c r="AA991" s="173"/>
      <c r="AB991" s="173"/>
      <c r="AC991" s="173"/>
      <c r="AD991" s="173"/>
      <c r="AE991" s="173"/>
      <c r="AF991" s="173"/>
      <c r="AG991" s="173"/>
      <c r="AH991" s="173"/>
      <c r="AI991" s="173"/>
      <c r="AJ991" s="173"/>
      <c r="AK991" s="173"/>
      <c r="AL991" s="173"/>
      <c r="AM991" s="173"/>
      <c r="AN991" s="173"/>
      <c r="AO991" s="173"/>
    </row>
    <row r="992" spans="1:41" ht="12" customHeight="1">
      <c r="A992" s="173"/>
      <c r="B992" s="684" t="s">
        <v>342</v>
      </c>
      <c r="C992" s="662"/>
      <c r="D992" s="662"/>
      <c r="E992" s="663"/>
      <c r="F992" s="290" t="s">
        <v>28</v>
      </c>
      <c r="G992" s="289" t="str">
        <f>MATERIALES!$C$12</f>
        <v xml:space="preserve">Acero ASTM A500 perfiles estructurales </v>
      </c>
      <c r="H992" s="291">
        <v>0.34</v>
      </c>
      <c r="I992" s="211" t="e">
        <f t="shared" si="76" ref="I992:I998">G992*H992</f>
        <v>#VALUE!</v>
      </c>
      <c r="J992" s="206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  <c r="AA992" s="173"/>
      <c r="AB992" s="173"/>
      <c r="AC992" s="173"/>
      <c r="AD992" s="173"/>
      <c r="AE992" s="173"/>
      <c r="AF992" s="173"/>
      <c r="AG992" s="173"/>
      <c r="AH992" s="173"/>
      <c r="AI992" s="173"/>
      <c r="AJ992" s="173"/>
      <c r="AK992" s="173"/>
      <c r="AL992" s="173"/>
      <c r="AM992" s="173"/>
      <c r="AN992" s="173"/>
      <c r="AO992" s="173"/>
    </row>
    <row r="993" spans="1:41" ht="12" customHeight="1">
      <c r="A993" s="173"/>
      <c r="B993" s="669" t="s">
        <v>310</v>
      </c>
      <c r="C993" s="662"/>
      <c r="D993" s="662"/>
      <c r="E993" s="663"/>
      <c r="F993" s="198" t="s">
        <v>21</v>
      </c>
      <c r="G993" s="277" t="e">
        <f>MATERIALES!#REF!</f>
        <v>#REF!</v>
      </c>
      <c r="H993" s="209">
        <v>0.02</v>
      </c>
      <c r="I993" s="211" t="e">
        <f t="shared" si="76"/>
        <v>#REF!</v>
      </c>
      <c r="J993" s="206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  <c r="AA993" s="173"/>
      <c r="AB993" s="173"/>
      <c r="AC993" s="173"/>
      <c r="AD993" s="173"/>
      <c r="AE993" s="173"/>
      <c r="AF993" s="173"/>
      <c r="AG993" s="173"/>
      <c r="AH993" s="173"/>
      <c r="AI993" s="173"/>
      <c r="AJ993" s="173"/>
      <c r="AK993" s="173"/>
      <c r="AL993" s="173"/>
      <c r="AM993" s="173"/>
      <c r="AN993" s="173"/>
      <c r="AO993" s="173"/>
    </row>
    <row r="994" spans="1:41" ht="12" customHeight="1">
      <c r="A994" s="173"/>
      <c r="B994" s="669" t="s">
        <v>343</v>
      </c>
      <c r="C994" s="662"/>
      <c r="D994" s="662"/>
      <c r="E994" s="663"/>
      <c r="F994" s="198" t="s">
        <v>21</v>
      </c>
      <c r="G994" s="277" t="e">
        <f>MATERIALES!#REF!</f>
        <v>#REF!</v>
      </c>
      <c r="H994" s="209">
        <v>0.60</v>
      </c>
      <c r="I994" s="211" t="e">
        <f t="shared" si="76"/>
        <v>#REF!</v>
      </c>
      <c r="J994" s="206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  <c r="AA994" s="173"/>
      <c r="AB994" s="173"/>
      <c r="AC994" s="173"/>
      <c r="AD994" s="173"/>
      <c r="AE994" s="173"/>
      <c r="AF994" s="173"/>
      <c r="AG994" s="173"/>
      <c r="AH994" s="173"/>
      <c r="AI994" s="173"/>
      <c r="AJ994" s="173"/>
      <c r="AK994" s="173"/>
      <c r="AL994" s="173"/>
      <c r="AM994" s="173"/>
      <c r="AN994" s="173"/>
      <c r="AO994" s="173"/>
    </row>
    <row r="995" spans="1:41" ht="12" customHeight="1">
      <c r="A995" s="173"/>
      <c r="B995" s="669" t="s">
        <v>344</v>
      </c>
      <c r="C995" s="662"/>
      <c r="D995" s="662"/>
      <c r="E995" s="663"/>
      <c r="F995" s="198" t="s">
        <v>21</v>
      </c>
      <c r="G995" s="277" t="e">
        <f>MATERIALES!#REF!</f>
        <v>#REF!</v>
      </c>
      <c r="H995" s="209">
        <v>0.34</v>
      </c>
      <c r="I995" s="211" t="e">
        <f t="shared" si="76"/>
        <v>#REF!</v>
      </c>
      <c r="J995" s="206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  <c r="AA995" s="173"/>
      <c r="AB995" s="173"/>
      <c r="AC995" s="173"/>
      <c r="AD995" s="173"/>
      <c r="AE995" s="173"/>
      <c r="AF995" s="173"/>
      <c r="AG995" s="173"/>
      <c r="AH995" s="173"/>
      <c r="AI995" s="173"/>
      <c r="AJ995" s="173"/>
      <c r="AK995" s="173"/>
      <c r="AL995" s="173"/>
      <c r="AM995" s="173"/>
      <c r="AN995" s="173"/>
      <c r="AO995" s="173"/>
    </row>
    <row r="996" spans="1:41" ht="12" customHeight="1">
      <c r="A996" s="173"/>
      <c r="B996" s="669" t="s">
        <v>345</v>
      </c>
      <c r="C996" s="662"/>
      <c r="D996" s="662"/>
      <c r="E996" s="663"/>
      <c r="F996" s="198" t="s">
        <v>21</v>
      </c>
      <c r="G996" s="277">
        <f>MATERIALES!$C$2</f>
        <v>0</v>
      </c>
      <c r="H996" s="209">
        <v>0.18</v>
      </c>
      <c r="I996" s="211">
        <f t="shared" si="76"/>
        <v>0</v>
      </c>
      <c r="J996" s="206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  <c r="AA996" s="173"/>
      <c r="AB996" s="173"/>
      <c r="AC996" s="173"/>
      <c r="AD996" s="173"/>
      <c r="AE996" s="173"/>
      <c r="AF996" s="173"/>
      <c r="AG996" s="173"/>
      <c r="AH996" s="173"/>
      <c r="AI996" s="173"/>
      <c r="AJ996" s="173"/>
      <c r="AK996" s="173"/>
      <c r="AL996" s="173"/>
      <c r="AM996" s="173"/>
      <c r="AN996" s="173"/>
      <c r="AO996" s="173"/>
    </row>
    <row r="997" spans="1:41" ht="12" customHeight="1">
      <c r="A997" s="173"/>
      <c r="B997" s="669" t="s">
        <v>311</v>
      </c>
      <c r="C997" s="662"/>
      <c r="D997" s="662"/>
      <c r="E997" s="663"/>
      <c r="F997" s="198" t="s">
        <v>21</v>
      </c>
      <c r="G997" s="277" t="e">
        <f>MATERIALES!#REF!</f>
        <v>#REF!</v>
      </c>
      <c r="H997" s="209">
        <v>0.02</v>
      </c>
      <c r="I997" s="211" t="e">
        <f t="shared" si="76"/>
        <v>#REF!</v>
      </c>
      <c r="J997" s="206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  <c r="AA997" s="173"/>
      <c r="AB997" s="173"/>
      <c r="AC997" s="173"/>
      <c r="AD997" s="173"/>
      <c r="AE997" s="173"/>
      <c r="AF997" s="173"/>
      <c r="AG997" s="173"/>
      <c r="AH997" s="173"/>
      <c r="AI997" s="173"/>
      <c r="AJ997" s="173"/>
      <c r="AK997" s="173"/>
      <c r="AL997" s="173"/>
      <c r="AM997" s="173"/>
      <c r="AN997" s="173"/>
      <c r="AO997" s="173"/>
    </row>
    <row r="998" spans="1:41" ht="12" customHeight="1">
      <c r="A998" s="173"/>
      <c r="B998" s="686" t="s">
        <v>346</v>
      </c>
      <c r="C998" s="662"/>
      <c r="D998" s="662"/>
      <c r="E998" s="663"/>
      <c r="F998" s="290" t="s">
        <v>21</v>
      </c>
      <c r="G998" s="289" t="e">
        <f>MATERIALES!#REF!</f>
        <v>#REF!</v>
      </c>
      <c r="H998" s="291">
        <v>0.18</v>
      </c>
      <c r="I998" s="211" t="e">
        <f t="shared" si="76"/>
        <v>#REF!</v>
      </c>
      <c r="J998" s="206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  <c r="AA998" s="173"/>
      <c r="AB998" s="173"/>
      <c r="AC998" s="173"/>
      <c r="AD998" s="173"/>
      <c r="AE998" s="173"/>
      <c r="AF998" s="173"/>
      <c r="AG998" s="173"/>
      <c r="AH998" s="173"/>
      <c r="AI998" s="173"/>
      <c r="AJ998" s="173"/>
      <c r="AK998" s="173"/>
      <c r="AL998" s="173"/>
      <c r="AM998" s="173"/>
      <c r="AN998" s="173"/>
      <c r="AO998" s="173"/>
    </row>
    <row r="999" spans="1:41" ht="12" customHeight="1">
      <c r="A999" s="173"/>
      <c r="B999" s="687"/>
      <c r="C999" s="662"/>
      <c r="D999" s="662"/>
      <c r="E999" s="663"/>
      <c r="F999" s="290"/>
      <c r="G999" s="289"/>
      <c r="H999" s="291"/>
      <c r="I999" s="292"/>
      <c r="J999" s="195" t="s">
        <v>267</v>
      </c>
      <c r="K999" s="173"/>
      <c r="L999" s="173"/>
      <c r="M999" s="173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  <c r="Z999" s="173"/>
      <c r="AA999" s="173"/>
      <c r="AB999" s="173"/>
      <c r="AC999" s="173"/>
      <c r="AD999" s="173"/>
      <c r="AE999" s="173"/>
      <c r="AF999" s="173"/>
      <c r="AG999" s="173"/>
      <c r="AH999" s="173"/>
      <c r="AI999" s="173"/>
      <c r="AJ999" s="173"/>
      <c r="AK999" s="173"/>
      <c r="AL999" s="173"/>
      <c r="AM999" s="173"/>
      <c r="AN999" s="173"/>
      <c r="AO999" s="173"/>
    </row>
    <row r="1000" spans="1:41" ht="12" customHeight="1">
      <c r="A1000" s="173"/>
      <c r="B1000" s="684"/>
      <c r="C1000" s="662"/>
      <c r="D1000" s="662"/>
      <c r="E1000" s="663"/>
      <c r="F1000" s="290"/>
      <c r="G1000" s="289"/>
      <c r="H1000" s="288"/>
      <c r="I1000" s="292"/>
      <c r="J1000" s="215" t="e">
        <f>SUM(I992:I999)</f>
        <v>#VALUE!</v>
      </c>
      <c r="K1000" s="173"/>
      <c r="L1000" s="173"/>
      <c r="M1000" s="173"/>
      <c r="N1000" s="173"/>
      <c r="O1000" s="173"/>
      <c r="P1000" s="173"/>
      <c r="Q1000" s="173"/>
      <c r="R1000" s="173"/>
      <c r="S1000" s="173"/>
      <c r="T1000" s="173"/>
      <c r="U1000" s="173"/>
      <c r="V1000" s="173"/>
      <c r="W1000" s="173"/>
      <c r="X1000" s="173"/>
      <c r="Y1000" s="173"/>
      <c r="Z1000" s="173"/>
      <c r="AA1000" s="173"/>
      <c r="AB1000" s="173"/>
      <c r="AC1000" s="173"/>
      <c r="AD1000" s="173"/>
      <c r="AE1000" s="173"/>
      <c r="AF1000" s="173"/>
      <c r="AG1000" s="173"/>
      <c r="AH1000" s="173"/>
      <c r="AI1000" s="173"/>
      <c r="AJ1000" s="173"/>
      <c r="AK1000" s="173"/>
      <c r="AL1000" s="173"/>
      <c r="AM1000" s="173"/>
      <c r="AN1000" s="173"/>
      <c r="AO1000" s="173"/>
    </row>
    <row r="1001" spans="1:41" ht="12" customHeight="1">
      <c r="A1001" s="173"/>
      <c r="B1001" s="689" t="s">
        <v>273</v>
      </c>
      <c r="C1001" s="663"/>
      <c r="D1001" s="287" t="s">
        <v>14</v>
      </c>
      <c r="E1001" s="293" t="s">
        <v>274</v>
      </c>
      <c r="F1001" s="294" t="s">
        <v>275</v>
      </c>
      <c r="G1001" s="293" t="s">
        <v>276</v>
      </c>
      <c r="H1001" s="294" t="s">
        <v>277</v>
      </c>
      <c r="I1001" s="293" t="s">
        <v>278</v>
      </c>
      <c r="J1001" s="203"/>
      <c r="K1001" s="173"/>
      <c r="L1001" s="173"/>
      <c r="M1001" s="173"/>
      <c r="N1001" s="173"/>
      <c r="O1001" s="173"/>
      <c r="P1001" s="173"/>
      <c r="Q1001" s="173"/>
      <c r="R1001" s="173"/>
      <c r="S1001" s="173"/>
      <c r="T1001" s="173"/>
      <c r="U1001" s="173"/>
      <c r="V1001" s="173"/>
      <c r="W1001" s="173"/>
      <c r="X1001" s="173"/>
      <c r="Y1001" s="173"/>
      <c r="Z1001" s="173"/>
      <c r="AA1001" s="173"/>
      <c r="AB1001" s="173"/>
      <c r="AC1001" s="173"/>
      <c r="AD1001" s="173"/>
      <c r="AE1001" s="173"/>
      <c r="AF1001" s="173"/>
      <c r="AG1001" s="173"/>
      <c r="AH1001" s="173"/>
      <c r="AI1001" s="173"/>
      <c r="AJ1001" s="173"/>
      <c r="AK1001" s="173"/>
      <c r="AL1001" s="173"/>
      <c r="AM1001" s="173"/>
      <c r="AN1001" s="173"/>
      <c r="AO1001" s="173"/>
    </row>
    <row r="1002" spans="1:41" ht="12" customHeight="1">
      <c r="A1002" s="173"/>
      <c r="B1002" s="669" t="s">
        <v>279</v>
      </c>
      <c r="C1002" s="663"/>
      <c r="D1002" s="196">
        <v>1</v>
      </c>
      <c r="E1002" s="195">
        <f>90000*D1002</f>
        <v>90000</v>
      </c>
      <c r="F1002" s="196">
        <v>85</v>
      </c>
      <c r="G1002" s="195">
        <f t="shared" si="77" ref="G1002:G1003">SUM(E1002*(1+F1002/100))</f>
        <v>166500</v>
      </c>
      <c r="H1002" s="196">
        <v>30</v>
      </c>
      <c r="I1002" s="211">
        <f t="shared" si="78" ref="I1002:I1003">SUM(G1002/H1002)</f>
        <v>5550</v>
      </c>
      <c r="J1002" s="694"/>
      <c r="K1002" s="173"/>
      <c r="L1002" s="173"/>
      <c r="M1002" s="173"/>
      <c r="N1002" s="173"/>
      <c r="O1002" s="173"/>
      <c r="P1002" s="173"/>
      <c r="Q1002" s="173"/>
      <c r="R1002" s="173"/>
      <c r="S1002" s="173"/>
      <c r="T1002" s="173"/>
      <c r="U1002" s="173"/>
      <c r="V1002" s="173"/>
      <c r="W1002" s="173"/>
      <c r="X1002" s="173"/>
      <c r="Y1002" s="173"/>
      <c r="Z1002" s="173"/>
      <c r="AA1002" s="173"/>
      <c r="AB1002" s="173"/>
      <c r="AC1002" s="173"/>
      <c r="AD1002" s="173"/>
      <c r="AE1002" s="173"/>
      <c r="AF1002" s="173"/>
      <c r="AG1002" s="173"/>
      <c r="AH1002" s="173"/>
      <c r="AI1002" s="173"/>
      <c r="AJ1002" s="173"/>
      <c r="AK1002" s="173"/>
      <c r="AL1002" s="173"/>
      <c r="AM1002" s="173"/>
      <c r="AN1002" s="173"/>
      <c r="AO1002" s="173"/>
    </row>
    <row r="1003" spans="1:41" ht="12" customHeight="1">
      <c r="A1003" s="173"/>
      <c r="B1003" s="669" t="s">
        <v>280</v>
      </c>
      <c r="C1003" s="663"/>
      <c r="D1003" s="196">
        <v>1</v>
      </c>
      <c r="E1003" s="195">
        <f>40000*D1003</f>
        <v>40000</v>
      </c>
      <c r="F1003" s="196">
        <f>F1002</f>
        <v>85</v>
      </c>
      <c r="G1003" s="195">
        <f t="shared" si="77"/>
        <v>74000</v>
      </c>
      <c r="H1003" s="196">
        <f>H1002</f>
        <v>30</v>
      </c>
      <c r="I1003" s="211">
        <f t="shared" si="78"/>
        <v>2466.6666666666665</v>
      </c>
      <c r="J1003" s="695"/>
      <c r="K1003" s="173"/>
      <c r="L1003" s="173"/>
      <c r="M1003" s="173"/>
      <c r="N1003" s="173"/>
      <c r="O1003" s="173"/>
      <c r="P1003" s="173"/>
      <c r="Q1003" s="173"/>
      <c r="R1003" s="173"/>
      <c r="S1003" s="173"/>
      <c r="T1003" s="173"/>
      <c r="U1003" s="173"/>
      <c r="V1003" s="173"/>
      <c r="W1003" s="173"/>
      <c r="X1003" s="173"/>
      <c r="Y1003" s="173"/>
      <c r="Z1003" s="173"/>
      <c r="AA1003" s="173"/>
      <c r="AB1003" s="173"/>
      <c r="AC1003" s="173"/>
      <c r="AD1003" s="173"/>
      <c r="AE1003" s="173"/>
      <c r="AF1003" s="173"/>
      <c r="AG1003" s="173"/>
      <c r="AH1003" s="173"/>
      <c r="AI1003" s="173"/>
      <c r="AJ1003" s="173"/>
      <c r="AK1003" s="173"/>
      <c r="AL1003" s="173"/>
      <c r="AM1003" s="173"/>
      <c r="AN1003" s="173"/>
      <c r="AO1003" s="173"/>
    </row>
    <row r="1004" spans="1:41" ht="12" customHeight="1">
      <c r="A1004" s="173"/>
      <c r="B1004" s="684"/>
      <c r="C1004" s="662"/>
      <c r="D1004" s="663"/>
      <c r="E1004" s="289"/>
      <c r="F1004" s="288"/>
      <c r="G1004" s="289"/>
      <c r="H1004" s="288"/>
      <c r="I1004" s="292"/>
      <c r="J1004" s="195" t="s">
        <v>267</v>
      </c>
      <c r="K1004" s="173"/>
      <c r="L1004" s="173"/>
      <c r="M1004" s="173"/>
      <c r="N1004" s="173"/>
      <c r="O1004" s="173"/>
      <c r="P1004" s="173"/>
      <c r="Q1004" s="173"/>
      <c r="R1004" s="173"/>
      <c r="S1004" s="173"/>
      <c r="T1004" s="173"/>
      <c r="U1004" s="173"/>
      <c r="V1004" s="173"/>
      <c r="W1004" s="173"/>
      <c r="X1004" s="173"/>
      <c r="Y1004" s="173"/>
      <c r="Z1004" s="173"/>
      <c r="AA1004" s="173"/>
      <c r="AB1004" s="173"/>
      <c r="AC1004" s="173"/>
      <c r="AD1004" s="173"/>
      <c r="AE1004" s="173"/>
      <c r="AF1004" s="173"/>
      <c r="AG1004" s="173"/>
      <c r="AH1004" s="173"/>
      <c r="AI1004" s="173"/>
      <c r="AJ1004" s="173"/>
      <c r="AK1004" s="173"/>
      <c r="AL1004" s="173"/>
      <c r="AM1004" s="173"/>
      <c r="AN1004" s="173"/>
      <c r="AO1004" s="173"/>
    </row>
    <row r="1005" spans="1:41" ht="12" customHeight="1">
      <c r="A1005" s="173"/>
      <c r="B1005" s="687"/>
      <c r="C1005" s="662"/>
      <c r="D1005" s="663"/>
      <c r="E1005" s="292"/>
      <c r="F1005" s="288"/>
      <c r="G1005" s="292"/>
      <c r="H1005" s="288"/>
      <c r="I1005" s="292"/>
      <c r="J1005" s="203">
        <f>SUM(I1002:I1003)</f>
        <v>8016.6666666666661</v>
      </c>
      <c r="K1005" s="173"/>
      <c r="L1005" s="173"/>
      <c r="M1005" s="173"/>
      <c r="N1005" s="173"/>
      <c r="O1005" s="173"/>
      <c r="P1005" s="173"/>
      <c r="Q1005" s="173"/>
      <c r="R1005" s="173"/>
      <c r="S1005" s="173"/>
      <c r="T1005" s="173"/>
      <c r="U1005" s="173"/>
      <c r="V1005" s="173"/>
      <c r="W1005" s="173"/>
      <c r="X1005" s="173"/>
      <c r="Y1005" s="173"/>
      <c r="Z1005" s="173"/>
      <c r="AA1005" s="173"/>
      <c r="AB1005" s="173"/>
      <c r="AC1005" s="173"/>
      <c r="AD1005" s="173"/>
      <c r="AE1005" s="173"/>
      <c r="AF1005" s="173"/>
      <c r="AG1005" s="173"/>
      <c r="AH1005" s="173"/>
      <c r="AI1005" s="173"/>
      <c r="AJ1005" s="173"/>
      <c r="AK1005" s="173"/>
      <c r="AL1005" s="173"/>
      <c r="AM1005" s="173"/>
      <c r="AN1005" s="173"/>
      <c r="AO1005" s="173"/>
    </row>
    <row r="1006" spans="1:41" ht="12" customHeight="1">
      <c r="A1006" s="173"/>
      <c r="B1006" s="689" t="s">
        <v>281</v>
      </c>
      <c r="C1006" s="662"/>
      <c r="D1006" s="663"/>
      <c r="E1006" s="293" t="s">
        <v>13</v>
      </c>
      <c r="F1006" s="294" t="s">
        <v>14</v>
      </c>
      <c r="G1006" s="275" t="s">
        <v>282</v>
      </c>
      <c r="H1006" s="294" t="s">
        <v>283</v>
      </c>
      <c r="I1006" s="293" t="s">
        <v>264</v>
      </c>
      <c r="J1006" s="219"/>
      <c r="K1006" s="173"/>
      <c r="L1006" s="173"/>
      <c r="M1006" s="173"/>
      <c r="N1006" s="173"/>
      <c r="O1006" s="173"/>
      <c r="P1006" s="173"/>
      <c r="Q1006" s="173"/>
      <c r="R1006" s="173"/>
      <c r="S1006" s="173"/>
      <c r="T1006" s="173"/>
      <c r="U1006" s="173"/>
      <c r="V1006" s="173"/>
      <c r="W1006" s="173"/>
      <c r="X1006" s="173"/>
      <c r="Y1006" s="173"/>
      <c r="Z1006" s="173"/>
      <c r="AA1006" s="173"/>
      <c r="AB1006" s="173"/>
      <c r="AC1006" s="173"/>
      <c r="AD1006" s="173"/>
      <c r="AE1006" s="173"/>
      <c r="AF1006" s="173"/>
      <c r="AG1006" s="173"/>
      <c r="AH1006" s="173"/>
      <c r="AI1006" s="173"/>
      <c r="AJ1006" s="173"/>
      <c r="AK1006" s="173"/>
      <c r="AL1006" s="173"/>
      <c r="AM1006" s="173"/>
      <c r="AN1006" s="173"/>
      <c r="AO1006" s="173"/>
    </row>
    <row r="1007" spans="1:41" ht="26.25" customHeight="1">
      <c r="A1007" s="173"/>
      <c r="B1007" s="698"/>
      <c r="C1007" s="662"/>
      <c r="D1007" s="668"/>
      <c r="E1007" s="301"/>
      <c r="F1007" s="297"/>
      <c r="G1007" s="298"/>
      <c r="H1007" s="297"/>
      <c r="I1007" s="299"/>
      <c r="J1007" s="289"/>
      <c r="K1007" s="173"/>
      <c r="L1007" s="173"/>
      <c r="M1007" s="173"/>
      <c r="N1007" s="173"/>
      <c r="O1007" s="173"/>
      <c r="P1007" s="173"/>
      <c r="Q1007" s="173"/>
      <c r="R1007" s="173"/>
      <c r="S1007" s="173"/>
      <c r="T1007" s="173"/>
      <c r="U1007" s="173"/>
      <c r="V1007" s="173"/>
      <c r="W1007" s="173"/>
      <c r="X1007" s="173"/>
      <c r="Y1007" s="173"/>
      <c r="Z1007" s="173"/>
      <c r="AA1007" s="173"/>
      <c r="AB1007" s="173"/>
      <c r="AC1007" s="173"/>
      <c r="AD1007" s="173"/>
      <c r="AE1007" s="173"/>
      <c r="AF1007" s="173"/>
      <c r="AG1007" s="173"/>
      <c r="AH1007" s="173"/>
      <c r="AI1007" s="173"/>
      <c r="AJ1007" s="173"/>
      <c r="AK1007" s="173"/>
      <c r="AL1007" s="173"/>
      <c r="AM1007" s="173"/>
      <c r="AN1007" s="173"/>
      <c r="AO1007" s="173"/>
    </row>
    <row r="1008" spans="1:41" ht="12" customHeight="1">
      <c r="A1008" s="173"/>
      <c r="B1008" s="687"/>
      <c r="C1008" s="662"/>
      <c r="D1008" s="663"/>
      <c r="E1008" s="289"/>
      <c r="F1008" s="300"/>
      <c r="G1008" s="289"/>
      <c r="H1008" s="288"/>
      <c r="I1008" s="292"/>
      <c r="J1008" s="289" t="s">
        <v>267</v>
      </c>
      <c r="K1008" s="173"/>
      <c r="L1008" s="173"/>
      <c r="M1008" s="173"/>
      <c r="N1008" s="173"/>
      <c r="O1008" s="173"/>
      <c r="P1008" s="173"/>
      <c r="Q1008" s="173"/>
      <c r="R1008" s="173"/>
      <c r="S1008" s="173"/>
      <c r="T1008" s="173"/>
      <c r="U1008" s="173"/>
      <c r="V1008" s="173"/>
      <c r="W1008" s="173"/>
      <c r="X1008" s="173"/>
      <c r="Y1008" s="173"/>
      <c r="Z1008" s="173"/>
      <c r="AA1008" s="173"/>
      <c r="AB1008" s="173"/>
      <c r="AC1008" s="173"/>
      <c r="AD1008" s="173"/>
      <c r="AE1008" s="173"/>
      <c r="AF1008" s="173"/>
      <c r="AG1008" s="173"/>
      <c r="AH1008" s="173"/>
      <c r="AI1008" s="173"/>
      <c r="AJ1008" s="173"/>
      <c r="AK1008" s="173"/>
      <c r="AL1008" s="173"/>
      <c r="AM1008" s="173"/>
      <c r="AN1008" s="173"/>
      <c r="AO1008" s="173"/>
    </row>
    <row r="1009" spans="1:41" ht="12" customHeight="1">
      <c r="A1009" s="173"/>
      <c r="B1009" s="687"/>
      <c r="C1009" s="662"/>
      <c r="D1009" s="663"/>
      <c r="E1009" s="289"/>
      <c r="F1009" s="300"/>
      <c r="G1009" s="289"/>
      <c r="H1009" s="288"/>
      <c r="I1009" s="292"/>
      <c r="J1009" s="203">
        <f>SUM(I1007)</f>
        <v>0</v>
      </c>
      <c r="K1009" s="173"/>
      <c r="L1009" s="173"/>
      <c r="M1009" s="173"/>
      <c r="N1009" s="173"/>
      <c r="O1009" s="173"/>
      <c r="P1009" s="173"/>
      <c r="Q1009" s="173"/>
      <c r="R1009" s="173"/>
      <c r="S1009" s="173"/>
      <c r="T1009" s="173"/>
      <c r="U1009" s="173"/>
      <c r="V1009" s="173"/>
      <c r="W1009" s="173"/>
      <c r="X1009" s="173"/>
      <c r="Y1009" s="173"/>
      <c r="Z1009" s="173"/>
      <c r="AA1009" s="173"/>
      <c r="AB1009" s="173"/>
      <c r="AC1009" s="173"/>
      <c r="AD1009" s="173"/>
      <c r="AE1009" s="173"/>
      <c r="AF1009" s="173"/>
      <c r="AG1009" s="173"/>
      <c r="AH1009" s="173"/>
      <c r="AI1009" s="173"/>
      <c r="AJ1009" s="173"/>
      <c r="AK1009" s="173"/>
      <c r="AL1009" s="173"/>
      <c r="AM1009" s="173"/>
      <c r="AN1009" s="173"/>
      <c r="AO1009" s="173"/>
    </row>
    <row r="1010" spans="1:41" ht="12" customHeight="1">
      <c r="A1010" s="173"/>
      <c r="B1010" s="688" t="s">
        <v>137</v>
      </c>
      <c r="C1010" s="662"/>
      <c r="D1010" s="662"/>
      <c r="E1010" s="662"/>
      <c r="F1010" s="662"/>
      <c r="G1010" s="662"/>
      <c r="H1010" s="662"/>
      <c r="I1010" s="663"/>
      <c r="J1010" s="219" t="e">
        <f>SUM(J1000+J989+J1005+J1009)</f>
        <v>#VALUE!</v>
      </c>
      <c r="K1010" s="173"/>
      <c r="L1010" s="173"/>
      <c r="M1010" s="173"/>
      <c r="N1010" s="173"/>
      <c r="O1010" s="173"/>
      <c r="P1010" s="173"/>
      <c r="Q1010" s="173"/>
      <c r="R1010" s="173"/>
      <c r="S1010" s="173"/>
      <c r="T1010" s="173"/>
      <c r="U1010" s="173"/>
      <c r="V1010" s="173"/>
      <c r="W1010" s="173"/>
      <c r="X1010" s="173"/>
      <c r="Y1010" s="173"/>
      <c r="Z1010" s="173"/>
      <c r="AA1010" s="173"/>
      <c r="AB1010" s="173"/>
      <c r="AC1010" s="173"/>
      <c r="AD1010" s="173"/>
      <c r="AE1010" s="173"/>
      <c r="AF1010" s="173"/>
      <c r="AG1010" s="173"/>
      <c r="AH1010" s="173"/>
      <c r="AI1010" s="173"/>
      <c r="AJ1010" s="173"/>
      <c r="AK1010" s="173"/>
      <c r="AL1010" s="173"/>
      <c r="AM1010" s="173"/>
      <c r="AN1010" s="173"/>
      <c r="AO1010" s="173"/>
    </row>
    <row r="1011" spans="1:41" ht="24" customHeight="1">
      <c r="A1011" s="173"/>
      <c r="B1011" s="688" t="s">
        <v>284</v>
      </c>
      <c r="C1011" s="662"/>
      <c r="D1011" s="662"/>
      <c r="E1011" s="662"/>
      <c r="F1011" s="662"/>
      <c r="G1011" s="662"/>
      <c r="H1011" s="662"/>
      <c r="I1011" s="663"/>
      <c r="J1011" s="203" t="e">
        <f>J1010</f>
        <v>#VALUE!</v>
      </c>
      <c r="K1011" s="173"/>
      <c r="L1011" s="173"/>
      <c r="M1011" s="173"/>
      <c r="N1011" s="173"/>
      <c r="O1011" s="173"/>
      <c r="P1011" s="173"/>
      <c r="Q1011" s="173"/>
      <c r="R1011" s="173"/>
      <c r="S1011" s="173"/>
      <c r="T1011" s="173"/>
      <c r="U1011" s="173"/>
      <c r="V1011" s="173"/>
      <c r="W1011" s="173"/>
      <c r="X1011" s="173"/>
      <c r="Y1011" s="173"/>
      <c r="Z1011" s="173"/>
      <c r="AA1011" s="173"/>
      <c r="AB1011" s="173"/>
      <c r="AC1011" s="173"/>
      <c r="AD1011" s="173"/>
      <c r="AE1011" s="173"/>
      <c r="AF1011" s="173"/>
      <c r="AG1011" s="173"/>
      <c r="AH1011" s="173"/>
      <c r="AI1011" s="173"/>
      <c r="AJ1011" s="173"/>
      <c r="AK1011" s="173"/>
      <c r="AL1011" s="173"/>
      <c r="AM1011" s="173"/>
      <c r="AN1011" s="173"/>
      <c r="AO1011" s="173"/>
    </row>
    <row r="1012" spans="1:41" ht="12" customHeight="1">
      <c r="A1012" s="173"/>
      <c r="B1012" s="176"/>
      <c r="C1012" s="179"/>
      <c r="D1012" s="177"/>
      <c r="E1012" s="178"/>
      <c r="F1012" s="177"/>
      <c r="G1012" s="178"/>
      <c r="H1012" s="179"/>
      <c r="I1012" s="178"/>
      <c r="J1012" s="180"/>
      <c r="K1012" s="173"/>
      <c r="L1012" s="173"/>
      <c r="M1012" s="173"/>
      <c r="N1012" s="173"/>
      <c r="O1012" s="173"/>
      <c r="P1012" s="173"/>
      <c r="Q1012" s="173"/>
      <c r="R1012" s="173"/>
      <c r="S1012" s="173"/>
      <c r="T1012" s="173"/>
      <c r="U1012" s="173"/>
      <c r="V1012" s="173"/>
      <c r="W1012" s="173"/>
      <c r="X1012" s="173"/>
      <c r="Y1012" s="173"/>
      <c r="Z1012" s="173"/>
      <c r="AA1012" s="173"/>
      <c r="AB1012" s="173"/>
      <c r="AC1012" s="173"/>
      <c r="AD1012" s="173"/>
      <c r="AE1012" s="173"/>
      <c r="AF1012" s="173"/>
      <c r="AG1012" s="173"/>
      <c r="AH1012" s="173"/>
      <c r="AI1012" s="173"/>
      <c r="AJ1012" s="173"/>
      <c r="AK1012" s="173"/>
      <c r="AL1012" s="173"/>
      <c r="AM1012" s="173"/>
      <c r="AN1012" s="173"/>
      <c r="AO1012" s="173"/>
    </row>
    <row r="1013" spans="1:41" ht="12" customHeight="1">
      <c r="A1013" s="173"/>
      <c r="B1013" s="222"/>
      <c r="C1013" s="223"/>
      <c r="D1013" s="224"/>
      <c r="E1013" s="225"/>
      <c r="F1013" s="224"/>
      <c r="G1013" s="225"/>
      <c r="H1013" s="223"/>
      <c r="I1013" s="225"/>
      <c r="J1013" s="226"/>
      <c r="K1013" s="173"/>
      <c r="L1013" s="173"/>
      <c r="M1013" s="173"/>
      <c r="N1013" s="173"/>
      <c r="O1013" s="173"/>
      <c r="P1013" s="173"/>
      <c r="Q1013" s="173"/>
      <c r="R1013" s="173"/>
      <c r="S1013" s="173"/>
      <c r="T1013" s="173"/>
      <c r="U1013" s="173"/>
      <c r="V1013" s="173"/>
      <c r="W1013" s="173"/>
      <c r="X1013" s="173"/>
      <c r="Y1013" s="173"/>
      <c r="Z1013" s="173"/>
      <c r="AA1013" s="173"/>
      <c r="AB1013" s="173"/>
      <c r="AC1013" s="173"/>
      <c r="AD1013" s="173"/>
      <c r="AE1013" s="173"/>
      <c r="AF1013" s="173"/>
      <c r="AG1013" s="173"/>
      <c r="AH1013" s="173"/>
      <c r="AI1013" s="173"/>
      <c r="AJ1013" s="173"/>
      <c r="AK1013" s="173"/>
      <c r="AL1013" s="173"/>
      <c r="AM1013" s="173"/>
      <c r="AN1013" s="173"/>
      <c r="AO1013" s="173"/>
    </row>
    <row r="1014" spans="1:41" ht="24" customHeight="1">
      <c r="A1014" s="314"/>
      <c r="B1014" s="314"/>
      <c r="C1014" s="314"/>
      <c r="D1014" s="314"/>
      <c r="E1014" s="322"/>
      <c r="F1014" s="314"/>
      <c r="G1014" s="322"/>
      <c r="H1014" s="314"/>
      <c r="I1014" s="322"/>
      <c r="J1014" s="322"/>
      <c r="K1014" s="314"/>
      <c r="L1014" s="314"/>
      <c r="M1014" s="314"/>
      <c r="N1014" s="314"/>
      <c r="O1014" s="314"/>
      <c r="P1014" s="314"/>
      <c r="Q1014" s="314"/>
      <c r="R1014" s="314"/>
      <c r="S1014" s="314"/>
      <c r="T1014" s="314"/>
      <c r="U1014" s="314"/>
      <c r="V1014" s="314"/>
      <c r="W1014" s="314"/>
      <c r="X1014" s="314"/>
      <c r="Y1014" s="314"/>
      <c r="Z1014" s="314"/>
      <c r="AA1014" s="314"/>
      <c r="AB1014" s="314"/>
      <c r="AC1014" s="314"/>
      <c r="AD1014" s="314"/>
      <c r="AE1014" s="314"/>
      <c r="AF1014" s="314"/>
      <c r="AG1014" s="314"/>
      <c r="AH1014" s="314"/>
      <c r="AI1014" s="314"/>
      <c r="AJ1014" s="314"/>
      <c r="AK1014" s="314"/>
      <c r="AL1014" s="314"/>
      <c r="AM1014" s="314"/>
      <c r="AN1014" s="314"/>
      <c r="AO1014" s="314"/>
    </row>
    <row r="1015" spans="1:41" ht="12" customHeight="1">
      <c r="A1015" s="173"/>
      <c r="B1015" s="696"/>
      <c r="C1015" s="665"/>
      <c r="D1015" s="682"/>
      <c r="E1015" s="178"/>
      <c r="F1015" s="177"/>
      <c r="G1015" s="178"/>
      <c r="H1015" s="179"/>
      <c r="I1015" s="178"/>
      <c r="J1015" s="180"/>
      <c r="K1015" s="173"/>
      <c r="L1015" s="173"/>
      <c r="M1015" s="173"/>
      <c r="N1015" s="173"/>
      <c r="O1015" s="173"/>
      <c r="P1015" s="173"/>
      <c r="Q1015" s="173"/>
      <c r="R1015" s="173"/>
      <c r="S1015" s="173"/>
      <c r="T1015" s="173"/>
      <c r="U1015" s="173"/>
      <c r="V1015" s="173"/>
      <c r="W1015" s="173"/>
      <c r="X1015" s="173"/>
      <c r="Y1015" s="173"/>
      <c r="Z1015" s="173"/>
      <c r="AA1015" s="173"/>
      <c r="AB1015" s="173"/>
      <c r="AC1015" s="173"/>
      <c r="AD1015" s="173"/>
      <c r="AE1015" s="173"/>
      <c r="AF1015" s="173"/>
      <c r="AG1015" s="173"/>
      <c r="AH1015" s="173"/>
      <c r="AI1015" s="173"/>
      <c r="AJ1015" s="173"/>
      <c r="AK1015" s="173"/>
      <c r="AL1015" s="173"/>
      <c r="AM1015" s="173"/>
      <c r="AN1015" s="173"/>
      <c r="AO1015" s="173"/>
    </row>
    <row r="1016" spans="1:41" ht="12" customHeight="1">
      <c r="A1016" s="173"/>
      <c r="B1016" s="697" t="s">
        <v>257</v>
      </c>
      <c r="C1016" s="676"/>
      <c r="D1016" s="690" t="e">
        <f>+$D$8</f>
        <v>#REF!</v>
      </c>
      <c r="E1016" s="672"/>
      <c r="F1016" s="672"/>
      <c r="G1016" s="672"/>
      <c r="H1016" s="672"/>
      <c r="I1016" s="672"/>
      <c r="J1016" s="673"/>
      <c r="K1016" s="173"/>
      <c r="L1016" s="173"/>
      <c r="M1016" s="173"/>
      <c r="N1016" s="173"/>
      <c r="O1016" s="173"/>
      <c r="P1016" s="173"/>
      <c r="Q1016" s="173"/>
      <c r="R1016" s="173"/>
      <c r="S1016" s="173"/>
      <c r="T1016" s="173"/>
      <c r="U1016" s="173"/>
      <c r="V1016" s="173"/>
      <c r="W1016" s="173"/>
      <c r="X1016" s="173"/>
      <c r="Y1016" s="173"/>
      <c r="Z1016" s="173"/>
      <c r="AA1016" s="173"/>
      <c r="AB1016" s="173"/>
      <c r="AC1016" s="173"/>
      <c r="AD1016" s="173"/>
      <c r="AE1016" s="173"/>
      <c r="AF1016" s="173"/>
      <c r="AG1016" s="173"/>
      <c r="AH1016" s="173"/>
      <c r="AI1016" s="173"/>
      <c r="AJ1016" s="173"/>
      <c r="AK1016" s="173"/>
      <c r="AL1016" s="173"/>
      <c r="AM1016" s="173"/>
      <c r="AN1016" s="173"/>
      <c r="AO1016" s="173"/>
    </row>
    <row r="1017" spans="1:41" ht="27.75" customHeight="1">
      <c r="A1017" s="173"/>
      <c r="B1017" s="181"/>
      <c r="C1017" s="182"/>
      <c r="D1017" s="674"/>
      <c r="E1017" s="637"/>
      <c r="F1017" s="637"/>
      <c r="G1017" s="637"/>
      <c r="H1017" s="637"/>
      <c r="I1017" s="637"/>
      <c r="J1017" s="638"/>
      <c r="K1017" s="173"/>
      <c r="L1017" s="173"/>
      <c r="M1017" s="173"/>
      <c r="N1017" s="173"/>
      <c r="O1017" s="173"/>
      <c r="P1017" s="173"/>
      <c r="Q1017" s="173"/>
      <c r="R1017" s="173"/>
      <c r="S1017" s="173"/>
      <c r="T1017" s="173"/>
      <c r="U1017" s="173"/>
      <c r="V1017" s="173"/>
      <c r="W1017" s="173"/>
      <c r="X1017" s="173"/>
      <c r="Y1017" s="173"/>
      <c r="Z1017" s="173"/>
      <c r="AA1017" s="173"/>
      <c r="AB1017" s="173"/>
      <c r="AC1017" s="173"/>
      <c r="AD1017" s="173"/>
      <c r="AE1017" s="173"/>
      <c r="AF1017" s="173"/>
      <c r="AG1017" s="173"/>
      <c r="AH1017" s="173"/>
      <c r="AI1017" s="173"/>
      <c r="AJ1017" s="173"/>
      <c r="AK1017" s="173"/>
      <c r="AL1017" s="173"/>
      <c r="AM1017" s="173"/>
      <c r="AN1017" s="173"/>
      <c r="AO1017" s="173"/>
    </row>
    <row r="1018" spans="1:41" ht="12" customHeight="1">
      <c r="A1018" s="173"/>
      <c r="B1018" s="181"/>
      <c r="C1018" s="182"/>
      <c r="D1018" s="183"/>
      <c r="E1018" s="184"/>
      <c r="F1018" s="183"/>
      <c r="G1018" s="184"/>
      <c r="H1018" s="183"/>
      <c r="I1018" s="184"/>
      <c r="J1018" s="185"/>
      <c r="K1018" s="173"/>
      <c r="L1018" s="173"/>
      <c r="M1018" s="173"/>
      <c r="N1018" s="173"/>
      <c r="O1018" s="173"/>
      <c r="P1018" s="173"/>
      <c r="Q1018" s="173"/>
      <c r="R1018" s="173"/>
      <c r="S1018" s="173"/>
      <c r="T1018" s="173"/>
      <c r="U1018" s="173"/>
      <c r="V1018" s="173"/>
      <c r="W1018" s="173"/>
      <c r="X1018" s="173"/>
      <c r="Y1018" s="173"/>
      <c r="Z1018" s="173"/>
      <c r="AA1018" s="173"/>
      <c r="AB1018" s="173"/>
      <c r="AC1018" s="173"/>
      <c r="AD1018" s="173"/>
      <c r="AE1018" s="173"/>
      <c r="AF1018" s="173"/>
      <c r="AG1018" s="173"/>
      <c r="AH1018" s="173"/>
      <c r="AI1018" s="173"/>
      <c r="AJ1018" s="173"/>
      <c r="AK1018" s="173"/>
      <c r="AL1018" s="173"/>
      <c r="AM1018" s="173"/>
      <c r="AN1018" s="173"/>
      <c r="AO1018" s="173"/>
    </row>
    <row r="1019" spans="1:41" ht="12" customHeight="1">
      <c r="A1019" s="173"/>
      <c r="B1019" s="186" t="s">
        <v>258</v>
      </c>
      <c r="C1019" s="187">
        <f>+'BLOQUE PRINCIPAL'!$A$51</f>
        <v>5</v>
      </c>
      <c r="D1019" s="675" t="str">
        <f>+'BLOQUE PRINCIPAL'!$B$51</f>
        <v>CUBIERTA</v>
      </c>
      <c r="E1019" s="640"/>
      <c r="F1019" s="640"/>
      <c r="G1019" s="640"/>
      <c r="H1019" s="676"/>
      <c r="I1019" s="677" t="s">
        <v>259</v>
      </c>
      <c r="J1019" s="641"/>
      <c r="K1019" s="173"/>
      <c r="L1019" s="173"/>
      <c r="M1019" s="173"/>
      <c r="N1019" s="173"/>
      <c r="O1019" s="173"/>
      <c r="P1019" s="173"/>
      <c r="Q1019" s="173"/>
      <c r="R1019" s="173"/>
      <c r="S1019" s="173"/>
      <c r="T1019" s="173"/>
      <c r="U1019" s="173"/>
      <c r="V1019" s="173"/>
      <c r="W1019" s="173"/>
      <c r="X1019" s="173"/>
      <c r="Y1019" s="173"/>
      <c r="Z1019" s="173"/>
      <c r="AA1019" s="173"/>
      <c r="AB1019" s="173"/>
      <c r="AC1019" s="173"/>
      <c r="AD1019" s="173"/>
      <c r="AE1019" s="173"/>
      <c r="AF1019" s="173"/>
      <c r="AG1019" s="173"/>
      <c r="AH1019" s="173"/>
      <c r="AI1019" s="173"/>
      <c r="AJ1019" s="173"/>
      <c r="AK1019" s="173"/>
      <c r="AL1019" s="173"/>
      <c r="AM1019" s="173"/>
      <c r="AN1019" s="173"/>
      <c r="AO1019" s="173"/>
    </row>
    <row r="1020" spans="1:41" ht="12" customHeight="1">
      <c r="A1020" s="173"/>
      <c r="B1020" s="188" t="s">
        <v>260</v>
      </c>
      <c r="C1020" s="189" t="e">
        <f>+'BLOQUE PRINCIPAL'!#REF!</f>
        <v>#REF!</v>
      </c>
      <c r="D1020" s="678" t="e">
        <f>+'BLOQUE PRINCIPAL'!#REF!</f>
        <v>#REF!</v>
      </c>
      <c r="E1020" s="679"/>
      <c r="F1020" s="679"/>
      <c r="G1020" s="679"/>
      <c r="H1020" s="680"/>
      <c r="I1020" s="190" t="s">
        <v>196</v>
      </c>
      <c r="J1020" s="191" t="e">
        <f>+'BLOQUE PRINCIPAL'!#REF!</f>
        <v>#REF!</v>
      </c>
      <c r="K1020" s="173"/>
      <c r="L1020" s="173"/>
      <c r="M1020" s="173"/>
      <c r="N1020" s="173"/>
      <c r="O1020" s="173"/>
      <c r="P1020" s="173"/>
      <c r="Q1020" s="173"/>
      <c r="R1020" s="173"/>
      <c r="S1020" s="173"/>
      <c r="T1020" s="173"/>
      <c r="U1020" s="173"/>
      <c r="V1020" s="173"/>
      <c r="W1020" s="173"/>
      <c r="X1020" s="173"/>
      <c r="Y1020" s="173"/>
      <c r="Z1020" s="173"/>
      <c r="AA1020" s="173"/>
      <c r="AB1020" s="173"/>
      <c r="AC1020" s="173"/>
      <c r="AD1020" s="173"/>
      <c r="AE1020" s="173"/>
      <c r="AF1020" s="173"/>
      <c r="AG1020" s="173"/>
      <c r="AH1020" s="173"/>
      <c r="AI1020" s="173"/>
      <c r="AJ1020" s="173"/>
      <c r="AK1020" s="173"/>
      <c r="AL1020" s="173"/>
      <c r="AM1020" s="173"/>
      <c r="AN1020" s="173"/>
      <c r="AO1020" s="173"/>
    </row>
    <row r="1021" spans="1:41" ht="12" customHeight="1">
      <c r="A1021" s="173"/>
      <c r="B1021" s="689" t="s">
        <v>261</v>
      </c>
      <c r="C1021" s="662"/>
      <c r="D1021" s="662"/>
      <c r="E1021" s="663"/>
      <c r="F1021" s="287" t="s">
        <v>13</v>
      </c>
      <c r="G1021" s="275" t="s">
        <v>262</v>
      </c>
      <c r="H1021" s="287" t="s">
        <v>263</v>
      </c>
      <c r="I1021" s="275" t="s">
        <v>264</v>
      </c>
      <c r="J1021" s="195"/>
      <c r="K1021" s="173"/>
      <c r="L1021" s="173"/>
      <c r="M1021" s="173"/>
      <c r="N1021" s="173"/>
      <c r="O1021" s="173"/>
      <c r="P1021" s="173"/>
      <c r="Q1021" s="173"/>
      <c r="R1021" s="173"/>
      <c r="S1021" s="173"/>
      <c r="T1021" s="173"/>
      <c r="U1021" s="173"/>
      <c r="V1021" s="173"/>
      <c r="W1021" s="173"/>
      <c r="X1021" s="173"/>
      <c r="Y1021" s="173"/>
      <c r="Z1021" s="173"/>
      <c r="AA1021" s="173"/>
      <c r="AB1021" s="173"/>
      <c r="AC1021" s="173"/>
      <c r="AD1021" s="173"/>
      <c r="AE1021" s="173"/>
      <c r="AF1021" s="173"/>
      <c r="AG1021" s="173"/>
      <c r="AH1021" s="173"/>
      <c r="AI1021" s="173"/>
      <c r="AJ1021" s="173"/>
      <c r="AK1021" s="173"/>
      <c r="AL1021" s="173"/>
      <c r="AM1021" s="173"/>
      <c r="AN1021" s="173"/>
      <c r="AO1021" s="173"/>
    </row>
    <row r="1022" spans="1:41" ht="12" customHeight="1">
      <c r="A1022" s="173"/>
      <c r="B1022" s="684" t="s">
        <v>265</v>
      </c>
      <c r="C1022" s="662"/>
      <c r="D1022" s="662"/>
      <c r="E1022" s="663"/>
      <c r="F1022" s="288" t="s">
        <v>266</v>
      </c>
      <c r="G1022" s="289">
        <f>+J1038*0.05</f>
        <v>1002.0833333333335</v>
      </c>
      <c r="H1022" s="288">
        <v>1</v>
      </c>
      <c r="I1022" s="211">
        <f>SUM(G1022/H1022)</f>
        <v>1002.0833333333335</v>
      </c>
      <c r="J1022" s="197"/>
      <c r="K1022" s="173"/>
      <c r="L1022" s="173"/>
      <c r="M1022" s="173"/>
      <c r="N1022" s="173"/>
      <c r="O1022" s="173"/>
      <c r="P1022" s="173"/>
      <c r="Q1022" s="173"/>
      <c r="R1022" s="173"/>
      <c r="S1022" s="173"/>
      <c r="T1022" s="173"/>
      <c r="U1022" s="173"/>
      <c r="V1022" s="173"/>
      <c r="W1022" s="173"/>
      <c r="X1022" s="173"/>
      <c r="Y1022" s="173"/>
      <c r="Z1022" s="173"/>
      <c r="AA1022" s="173"/>
      <c r="AB1022" s="173"/>
      <c r="AC1022" s="173"/>
      <c r="AD1022" s="173"/>
      <c r="AE1022" s="173"/>
      <c r="AF1022" s="173"/>
      <c r="AG1022" s="173"/>
      <c r="AH1022" s="173"/>
      <c r="AI1022" s="173"/>
      <c r="AJ1022" s="173"/>
      <c r="AK1022" s="173"/>
      <c r="AL1022" s="173"/>
      <c r="AM1022" s="173"/>
      <c r="AN1022" s="173"/>
      <c r="AO1022" s="173"/>
    </row>
    <row r="1023" spans="1:41" ht="21.75" customHeight="1">
      <c r="A1023" s="173"/>
      <c r="B1023" s="684"/>
      <c r="C1023" s="662"/>
      <c r="D1023" s="662"/>
      <c r="E1023" s="663"/>
      <c r="F1023" s="290"/>
      <c r="G1023" s="289"/>
      <c r="H1023" s="288"/>
      <c r="I1023" s="289"/>
      <c r="J1023" s="199"/>
      <c r="K1023" s="173"/>
      <c r="L1023" s="173"/>
      <c r="M1023" s="173"/>
      <c r="N1023" s="173"/>
      <c r="O1023" s="173"/>
      <c r="P1023" s="173"/>
      <c r="Q1023" s="173"/>
      <c r="R1023" s="173"/>
      <c r="S1023" s="173"/>
      <c r="T1023" s="173"/>
      <c r="U1023" s="173"/>
      <c r="V1023" s="173"/>
      <c r="W1023" s="173"/>
      <c r="X1023" s="173"/>
      <c r="Y1023" s="173"/>
      <c r="Z1023" s="173"/>
      <c r="AA1023" s="173"/>
      <c r="AB1023" s="173"/>
      <c r="AC1023" s="173"/>
      <c r="AD1023" s="173"/>
      <c r="AE1023" s="173"/>
      <c r="AF1023" s="173"/>
      <c r="AG1023" s="173"/>
      <c r="AH1023" s="173"/>
      <c r="AI1023" s="173"/>
      <c r="AJ1023" s="173"/>
      <c r="AK1023" s="173"/>
      <c r="AL1023" s="173"/>
      <c r="AM1023" s="173"/>
      <c r="AN1023" s="173"/>
      <c r="AO1023" s="173"/>
    </row>
    <row r="1024" spans="1:41" ht="12" customHeight="1">
      <c r="A1024" s="173"/>
      <c r="B1024" s="684"/>
      <c r="C1024" s="662"/>
      <c r="D1024" s="662"/>
      <c r="E1024" s="663"/>
      <c r="F1024" s="290"/>
      <c r="G1024" s="289"/>
      <c r="H1024" s="288"/>
      <c r="I1024" s="289" t="s">
        <v>199</v>
      </c>
      <c r="J1024" s="195" t="s">
        <v>267</v>
      </c>
      <c r="K1024" s="173"/>
      <c r="L1024" s="173"/>
      <c r="M1024" s="173"/>
      <c r="N1024" s="173"/>
      <c r="O1024" s="173"/>
      <c r="P1024" s="173"/>
      <c r="Q1024" s="173"/>
      <c r="R1024" s="173"/>
      <c r="S1024" s="173"/>
      <c r="T1024" s="173"/>
      <c r="U1024" s="173"/>
      <c r="V1024" s="173"/>
      <c r="W1024" s="173"/>
      <c r="X1024" s="173"/>
      <c r="Y1024" s="173"/>
      <c r="Z1024" s="173"/>
      <c r="AA1024" s="173"/>
      <c r="AB1024" s="173"/>
      <c r="AC1024" s="173"/>
      <c r="AD1024" s="173"/>
      <c r="AE1024" s="173"/>
      <c r="AF1024" s="173"/>
      <c r="AG1024" s="173"/>
      <c r="AH1024" s="173"/>
      <c r="AI1024" s="173"/>
      <c r="AJ1024" s="173"/>
      <c r="AK1024" s="173"/>
      <c r="AL1024" s="173"/>
      <c r="AM1024" s="173"/>
      <c r="AN1024" s="173"/>
      <c r="AO1024" s="173"/>
    </row>
    <row r="1025" spans="1:41" ht="11.25" customHeight="1">
      <c r="A1025" s="173"/>
      <c r="B1025" s="684"/>
      <c r="C1025" s="662"/>
      <c r="D1025" s="662"/>
      <c r="E1025" s="663"/>
      <c r="F1025" s="290"/>
      <c r="G1025" s="289"/>
      <c r="H1025" s="288"/>
      <c r="I1025" s="289"/>
      <c r="J1025" s="203">
        <f>SUM(I1022:I1023)</f>
        <v>1002.0833333333335</v>
      </c>
      <c r="K1025" s="173"/>
      <c r="L1025" s="173"/>
      <c r="M1025" s="173"/>
      <c r="N1025" s="173"/>
      <c r="O1025" s="173"/>
      <c r="P1025" s="173"/>
      <c r="Q1025" s="173"/>
      <c r="R1025" s="173"/>
      <c r="S1025" s="173"/>
      <c r="T1025" s="173"/>
      <c r="U1025" s="173"/>
      <c r="V1025" s="173"/>
      <c r="W1025" s="173"/>
      <c r="X1025" s="173"/>
      <c r="Y1025" s="173"/>
      <c r="Z1025" s="173"/>
      <c r="AA1025" s="173"/>
      <c r="AB1025" s="173"/>
      <c r="AC1025" s="173"/>
      <c r="AD1025" s="173"/>
      <c r="AE1025" s="173"/>
      <c r="AF1025" s="173"/>
      <c r="AG1025" s="173"/>
      <c r="AH1025" s="173"/>
      <c r="AI1025" s="173"/>
      <c r="AJ1025" s="173"/>
      <c r="AK1025" s="173"/>
      <c r="AL1025" s="173"/>
      <c r="AM1025" s="173"/>
      <c r="AN1025" s="173"/>
      <c r="AO1025" s="173"/>
    </row>
    <row r="1026" spans="1:41" ht="12" customHeight="1">
      <c r="A1026" s="173"/>
      <c r="B1026" s="684"/>
      <c r="C1026" s="662"/>
      <c r="D1026" s="662"/>
      <c r="E1026" s="663"/>
      <c r="F1026" s="288"/>
      <c r="G1026" s="289"/>
      <c r="H1026" s="288"/>
      <c r="I1026" s="289"/>
      <c r="J1026" s="195"/>
      <c r="K1026" s="173"/>
      <c r="L1026" s="173"/>
      <c r="M1026" s="173"/>
      <c r="N1026" s="173"/>
      <c r="O1026" s="173"/>
      <c r="P1026" s="173"/>
      <c r="Q1026" s="173"/>
      <c r="R1026" s="173"/>
      <c r="S1026" s="173"/>
      <c r="T1026" s="173"/>
      <c r="U1026" s="173"/>
      <c r="V1026" s="173"/>
      <c r="W1026" s="173"/>
      <c r="X1026" s="173"/>
      <c r="Y1026" s="173"/>
      <c r="Z1026" s="173"/>
      <c r="AA1026" s="173"/>
      <c r="AB1026" s="173"/>
      <c r="AC1026" s="173"/>
      <c r="AD1026" s="173"/>
      <c r="AE1026" s="173"/>
      <c r="AF1026" s="173"/>
      <c r="AG1026" s="173"/>
      <c r="AH1026" s="173"/>
      <c r="AI1026" s="173"/>
      <c r="AJ1026" s="173"/>
      <c r="AK1026" s="173"/>
      <c r="AL1026" s="173"/>
      <c r="AM1026" s="173"/>
      <c r="AN1026" s="173"/>
      <c r="AO1026" s="173"/>
    </row>
    <row r="1027" spans="1:41" ht="12" customHeight="1">
      <c r="A1027" s="173"/>
      <c r="B1027" s="699" t="s">
        <v>268</v>
      </c>
      <c r="C1027" s="665"/>
      <c r="D1027" s="665"/>
      <c r="E1027" s="666"/>
      <c r="F1027" s="287" t="s">
        <v>13</v>
      </c>
      <c r="G1027" s="275" t="s">
        <v>269</v>
      </c>
      <c r="H1027" s="287" t="s">
        <v>209</v>
      </c>
      <c r="I1027" s="275" t="s">
        <v>264</v>
      </c>
      <c r="J1027" s="197"/>
      <c r="K1027" s="173"/>
      <c r="L1027" s="173"/>
      <c r="M1027" s="173"/>
      <c r="N1027" s="173"/>
      <c r="O1027" s="173"/>
      <c r="P1027" s="173"/>
      <c r="Q1027" s="173"/>
      <c r="R1027" s="173"/>
      <c r="S1027" s="173"/>
      <c r="T1027" s="173"/>
      <c r="U1027" s="173"/>
      <c r="V1027" s="173"/>
      <c r="W1027" s="173"/>
      <c r="X1027" s="173"/>
      <c r="Y1027" s="173"/>
      <c r="Z1027" s="173"/>
      <c r="AA1027" s="173"/>
      <c r="AB1027" s="173"/>
      <c r="AC1027" s="173"/>
      <c r="AD1027" s="173"/>
      <c r="AE1027" s="173"/>
      <c r="AF1027" s="173"/>
      <c r="AG1027" s="173"/>
      <c r="AH1027" s="173"/>
      <c r="AI1027" s="173"/>
      <c r="AJ1027" s="173"/>
      <c r="AK1027" s="173"/>
      <c r="AL1027" s="173"/>
      <c r="AM1027" s="173"/>
      <c r="AN1027" s="173"/>
      <c r="AO1027" s="173"/>
    </row>
    <row r="1028" spans="1:41" ht="12" customHeight="1">
      <c r="A1028" s="173"/>
      <c r="B1028" s="700" t="s">
        <v>347</v>
      </c>
      <c r="C1028" s="662"/>
      <c r="D1028" s="662"/>
      <c r="E1028" s="663"/>
      <c r="F1028" s="338" t="s">
        <v>21</v>
      </c>
      <c r="G1028" s="289" t="e">
        <f>MATERIALES!#REF!</f>
        <v>#REF!</v>
      </c>
      <c r="H1028" s="291">
        <v>1</v>
      </c>
      <c r="I1028" s="211" t="e">
        <f t="shared" si="79" ref="I1028:I1030">G1028*H1028</f>
        <v>#REF!</v>
      </c>
      <c r="J1028" s="206"/>
      <c r="K1028" s="173"/>
      <c r="L1028" s="173"/>
      <c r="M1028" s="173"/>
      <c r="N1028" s="173"/>
      <c r="O1028" s="173"/>
      <c r="P1028" s="173"/>
      <c r="Q1028" s="173"/>
      <c r="R1028" s="173"/>
      <c r="S1028" s="173"/>
      <c r="T1028" s="173"/>
      <c r="U1028" s="173"/>
      <c r="V1028" s="173"/>
      <c r="W1028" s="173"/>
      <c r="X1028" s="173"/>
      <c r="Y1028" s="173"/>
      <c r="Z1028" s="173"/>
      <c r="AA1028" s="173"/>
      <c r="AB1028" s="173"/>
      <c r="AC1028" s="173"/>
      <c r="AD1028" s="173"/>
      <c r="AE1028" s="173"/>
      <c r="AF1028" s="173"/>
      <c r="AG1028" s="173"/>
      <c r="AH1028" s="173"/>
      <c r="AI1028" s="173"/>
      <c r="AJ1028" s="173"/>
      <c r="AK1028" s="173"/>
      <c r="AL1028" s="173"/>
      <c r="AM1028" s="173"/>
      <c r="AN1028" s="173"/>
      <c r="AO1028" s="173"/>
    </row>
    <row r="1029" spans="1:41" ht="12" customHeight="1">
      <c r="A1029" s="173"/>
      <c r="B1029" s="700"/>
      <c r="C1029" s="662"/>
      <c r="D1029" s="662"/>
      <c r="E1029" s="663"/>
      <c r="F1029" s="338"/>
      <c r="G1029" s="289"/>
      <c r="H1029" s="291"/>
      <c r="I1029" s="211">
        <f t="shared" si="79"/>
        <v>0</v>
      </c>
      <c r="J1029" s="206"/>
      <c r="K1029" s="173"/>
      <c r="L1029" s="173"/>
      <c r="M1029" s="173"/>
      <c r="N1029" s="173"/>
      <c r="O1029" s="173"/>
      <c r="P1029" s="173"/>
      <c r="Q1029" s="173"/>
      <c r="R1029" s="173"/>
      <c r="S1029" s="173"/>
      <c r="T1029" s="173"/>
      <c r="U1029" s="173"/>
      <c r="V1029" s="173"/>
      <c r="W1029" s="173"/>
      <c r="X1029" s="173"/>
      <c r="Y1029" s="173"/>
      <c r="Z1029" s="173"/>
      <c r="AA1029" s="173"/>
      <c r="AB1029" s="173"/>
      <c r="AC1029" s="173"/>
      <c r="AD1029" s="173"/>
      <c r="AE1029" s="173"/>
      <c r="AF1029" s="173"/>
      <c r="AG1029" s="173"/>
      <c r="AH1029" s="173"/>
      <c r="AI1029" s="173"/>
      <c r="AJ1029" s="173"/>
      <c r="AK1029" s="173"/>
      <c r="AL1029" s="173"/>
      <c r="AM1029" s="173"/>
      <c r="AN1029" s="173"/>
      <c r="AO1029" s="173"/>
    </row>
    <row r="1030" spans="1:41" ht="12" customHeight="1">
      <c r="A1030" s="173"/>
      <c r="B1030" s="701"/>
      <c r="C1030" s="662"/>
      <c r="D1030" s="662"/>
      <c r="E1030" s="663"/>
      <c r="F1030" s="338"/>
      <c r="G1030" s="289"/>
      <c r="H1030" s="291"/>
      <c r="I1030" s="211">
        <f t="shared" si="79"/>
        <v>0</v>
      </c>
      <c r="J1030" s="206"/>
      <c r="K1030" s="173"/>
      <c r="L1030" s="173"/>
      <c r="M1030" s="173"/>
      <c r="N1030" s="173"/>
      <c r="O1030" s="173"/>
      <c r="P1030" s="173"/>
      <c r="Q1030" s="173"/>
      <c r="R1030" s="173"/>
      <c r="S1030" s="173"/>
      <c r="T1030" s="173"/>
      <c r="U1030" s="173"/>
      <c r="V1030" s="173"/>
      <c r="W1030" s="173"/>
      <c r="X1030" s="173"/>
      <c r="Y1030" s="173"/>
      <c r="Z1030" s="173"/>
      <c r="AA1030" s="173"/>
      <c r="AB1030" s="173"/>
      <c r="AC1030" s="173"/>
      <c r="AD1030" s="173"/>
      <c r="AE1030" s="173"/>
      <c r="AF1030" s="173"/>
      <c r="AG1030" s="173"/>
      <c r="AH1030" s="173"/>
      <c r="AI1030" s="173"/>
      <c r="AJ1030" s="173"/>
      <c r="AK1030" s="173"/>
      <c r="AL1030" s="173"/>
      <c r="AM1030" s="173"/>
      <c r="AN1030" s="173"/>
      <c r="AO1030" s="173"/>
    </row>
    <row r="1031" spans="1:41" ht="12" customHeight="1">
      <c r="A1031" s="173"/>
      <c r="B1031" s="339"/>
      <c r="C1031" s="340"/>
      <c r="D1031" s="340"/>
      <c r="E1031" s="341"/>
      <c r="F1031" s="290"/>
      <c r="G1031" s="289"/>
      <c r="H1031" s="291"/>
      <c r="I1031" s="211"/>
      <c r="J1031" s="206"/>
      <c r="K1031" s="173"/>
      <c r="L1031" s="173"/>
      <c r="M1031" s="173"/>
      <c r="N1031" s="173"/>
      <c r="O1031" s="173"/>
      <c r="P1031" s="173"/>
      <c r="Q1031" s="173"/>
      <c r="R1031" s="173"/>
      <c r="S1031" s="173"/>
      <c r="T1031" s="173"/>
      <c r="U1031" s="173"/>
      <c r="V1031" s="173"/>
      <c r="W1031" s="173"/>
      <c r="X1031" s="173"/>
      <c r="Y1031" s="173"/>
      <c r="Z1031" s="173"/>
      <c r="AA1031" s="173"/>
      <c r="AB1031" s="173"/>
      <c r="AC1031" s="173"/>
      <c r="AD1031" s="173"/>
      <c r="AE1031" s="173"/>
      <c r="AF1031" s="173"/>
      <c r="AG1031" s="173"/>
      <c r="AH1031" s="173"/>
      <c r="AI1031" s="173"/>
      <c r="AJ1031" s="173"/>
      <c r="AK1031" s="173"/>
      <c r="AL1031" s="173"/>
      <c r="AM1031" s="173"/>
      <c r="AN1031" s="173"/>
      <c r="AO1031" s="173"/>
    </row>
    <row r="1032" spans="1:41" ht="12" customHeight="1">
      <c r="A1032" s="173"/>
      <c r="B1032" s="302"/>
      <c r="C1032" s="303"/>
      <c r="D1032" s="303"/>
      <c r="E1032" s="306"/>
      <c r="F1032" s="290"/>
      <c r="G1032" s="289"/>
      <c r="H1032" s="291"/>
      <c r="I1032" s="211"/>
      <c r="J1032" s="195" t="s">
        <v>267</v>
      </c>
      <c r="K1032" s="173"/>
      <c r="L1032" s="173"/>
      <c r="M1032" s="173"/>
      <c r="N1032" s="173"/>
      <c r="O1032" s="173"/>
      <c r="P1032" s="173"/>
      <c r="Q1032" s="173"/>
      <c r="R1032" s="173"/>
      <c r="S1032" s="173"/>
      <c r="T1032" s="173"/>
      <c r="U1032" s="173"/>
      <c r="V1032" s="173"/>
      <c r="W1032" s="173"/>
      <c r="X1032" s="173"/>
      <c r="Y1032" s="173"/>
      <c r="Z1032" s="173"/>
      <c r="AA1032" s="173"/>
      <c r="AB1032" s="173"/>
      <c r="AC1032" s="173"/>
      <c r="AD1032" s="173"/>
      <c r="AE1032" s="173"/>
      <c r="AF1032" s="173"/>
      <c r="AG1032" s="173"/>
      <c r="AH1032" s="173"/>
      <c r="AI1032" s="173"/>
      <c r="AJ1032" s="173"/>
      <c r="AK1032" s="173"/>
      <c r="AL1032" s="173"/>
      <c r="AM1032" s="173"/>
      <c r="AN1032" s="173"/>
      <c r="AO1032" s="173"/>
    </row>
    <row r="1033" spans="1:41" ht="12" customHeight="1">
      <c r="A1033" s="173"/>
      <c r="B1033" s="684"/>
      <c r="C1033" s="662"/>
      <c r="D1033" s="662"/>
      <c r="E1033" s="663"/>
      <c r="F1033" s="290"/>
      <c r="G1033" s="289"/>
      <c r="H1033" s="288"/>
      <c r="I1033" s="292"/>
      <c r="J1033" s="215" t="e">
        <f>SUM(I1028:I1030)</f>
        <v>#REF!</v>
      </c>
      <c r="K1033" s="173"/>
      <c r="L1033" s="173"/>
      <c r="M1033" s="173"/>
      <c r="N1033" s="173"/>
      <c r="O1033" s="173"/>
      <c r="P1033" s="173"/>
      <c r="Q1033" s="173"/>
      <c r="R1033" s="173"/>
      <c r="S1033" s="173"/>
      <c r="T1033" s="173"/>
      <c r="U1033" s="173"/>
      <c r="V1033" s="173"/>
      <c r="W1033" s="173"/>
      <c r="X1033" s="173"/>
      <c r="Y1033" s="173"/>
      <c r="Z1033" s="173"/>
      <c r="AA1033" s="173"/>
      <c r="AB1033" s="173"/>
      <c r="AC1033" s="173"/>
      <c r="AD1033" s="173"/>
      <c r="AE1033" s="173"/>
      <c r="AF1033" s="173"/>
      <c r="AG1033" s="173"/>
      <c r="AH1033" s="173"/>
      <c r="AI1033" s="173"/>
      <c r="AJ1033" s="173"/>
      <c r="AK1033" s="173"/>
      <c r="AL1033" s="173"/>
      <c r="AM1033" s="173"/>
      <c r="AN1033" s="173"/>
      <c r="AO1033" s="173"/>
    </row>
    <row r="1034" spans="1:41" ht="12" customHeight="1">
      <c r="A1034" s="173"/>
      <c r="B1034" s="689" t="s">
        <v>273</v>
      </c>
      <c r="C1034" s="663"/>
      <c r="D1034" s="287" t="s">
        <v>14</v>
      </c>
      <c r="E1034" s="293" t="s">
        <v>274</v>
      </c>
      <c r="F1034" s="294" t="s">
        <v>275</v>
      </c>
      <c r="G1034" s="293" t="s">
        <v>276</v>
      </c>
      <c r="H1034" s="294" t="s">
        <v>277</v>
      </c>
      <c r="I1034" s="293" t="s">
        <v>278</v>
      </c>
      <c r="J1034" s="203"/>
      <c r="K1034" s="173"/>
      <c r="L1034" s="173"/>
      <c r="M1034" s="173"/>
      <c r="N1034" s="173"/>
      <c r="O1034" s="173"/>
      <c r="P1034" s="173"/>
      <c r="Q1034" s="173"/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173"/>
      <c r="AB1034" s="173"/>
      <c r="AC1034" s="173"/>
      <c r="AD1034" s="173"/>
      <c r="AE1034" s="173"/>
      <c r="AF1034" s="173"/>
      <c r="AG1034" s="173"/>
      <c r="AH1034" s="173"/>
      <c r="AI1034" s="173"/>
      <c r="AJ1034" s="173"/>
      <c r="AK1034" s="173"/>
      <c r="AL1034" s="173"/>
      <c r="AM1034" s="173"/>
      <c r="AN1034" s="173"/>
      <c r="AO1034" s="173"/>
    </row>
    <row r="1035" spans="1:41" ht="12" customHeight="1">
      <c r="A1035" s="173"/>
      <c r="B1035" s="669" t="s">
        <v>279</v>
      </c>
      <c r="C1035" s="663"/>
      <c r="D1035" s="196">
        <v>1</v>
      </c>
      <c r="E1035" s="195">
        <f>90000*D1035</f>
        <v>90000</v>
      </c>
      <c r="F1035" s="196">
        <v>85</v>
      </c>
      <c r="G1035" s="195">
        <f t="shared" si="80" ref="G1035:G1036">SUM(E1035*(1+F1035/100))</f>
        <v>166500</v>
      </c>
      <c r="H1035" s="196">
        <v>12</v>
      </c>
      <c r="I1035" s="211">
        <f t="shared" si="81" ref="I1035:I1036">SUM(G1035/H1035)</f>
        <v>13875</v>
      </c>
      <c r="J1035" s="694"/>
      <c r="K1035" s="173"/>
      <c r="L1035" s="173"/>
      <c r="M1035" s="173"/>
      <c r="N1035" s="173"/>
      <c r="O1035" s="173"/>
      <c r="P1035" s="173"/>
      <c r="Q1035" s="173"/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173"/>
      <c r="AB1035" s="173"/>
      <c r="AC1035" s="173"/>
      <c r="AD1035" s="173"/>
      <c r="AE1035" s="173"/>
      <c r="AF1035" s="173"/>
      <c r="AG1035" s="173"/>
      <c r="AH1035" s="173"/>
      <c r="AI1035" s="173"/>
      <c r="AJ1035" s="173"/>
      <c r="AK1035" s="173"/>
      <c r="AL1035" s="173"/>
      <c r="AM1035" s="173"/>
      <c r="AN1035" s="173"/>
      <c r="AO1035" s="173"/>
    </row>
    <row r="1036" spans="1:41" ht="12" customHeight="1">
      <c r="A1036" s="173"/>
      <c r="B1036" s="669" t="s">
        <v>280</v>
      </c>
      <c r="C1036" s="663"/>
      <c r="D1036" s="196">
        <v>1</v>
      </c>
      <c r="E1036" s="195">
        <f>40000*D1036</f>
        <v>40000</v>
      </c>
      <c r="F1036" s="196">
        <f>F1035</f>
        <v>85</v>
      </c>
      <c r="G1036" s="195">
        <f t="shared" si="80"/>
        <v>74000</v>
      </c>
      <c r="H1036" s="196">
        <f>H1035</f>
        <v>12</v>
      </c>
      <c r="I1036" s="211">
        <f t="shared" si="81"/>
        <v>6166.666666666667</v>
      </c>
      <c r="J1036" s="695"/>
      <c r="K1036" s="173"/>
      <c r="L1036" s="173"/>
      <c r="M1036" s="173"/>
      <c r="N1036" s="173"/>
      <c r="O1036" s="173"/>
      <c r="P1036" s="173"/>
      <c r="Q1036" s="173"/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173"/>
      <c r="AB1036" s="173"/>
      <c r="AC1036" s="173"/>
      <c r="AD1036" s="173"/>
      <c r="AE1036" s="173"/>
      <c r="AF1036" s="173"/>
      <c r="AG1036" s="173"/>
      <c r="AH1036" s="173"/>
      <c r="AI1036" s="173"/>
      <c r="AJ1036" s="173"/>
      <c r="AK1036" s="173"/>
      <c r="AL1036" s="173"/>
      <c r="AM1036" s="173"/>
      <c r="AN1036" s="173"/>
      <c r="AO1036" s="173"/>
    </row>
    <row r="1037" spans="1:41" ht="12" customHeight="1">
      <c r="A1037" s="173"/>
      <c r="B1037" s="684"/>
      <c r="C1037" s="662"/>
      <c r="D1037" s="663"/>
      <c r="E1037" s="289"/>
      <c r="F1037" s="288"/>
      <c r="G1037" s="289"/>
      <c r="H1037" s="288"/>
      <c r="I1037" s="292"/>
      <c r="J1037" s="195" t="s">
        <v>267</v>
      </c>
      <c r="K1037" s="173"/>
      <c r="L1037" s="173"/>
      <c r="M1037" s="173"/>
      <c r="N1037" s="173"/>
      <c r="O1037" s="173"/>
      <c r="P1037" s="173"/>
      <c r="Q1037" s="173"/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173"/>
      <c r="AB1037" s="173"/>
      <c r="AC1037" s="173"/>
      <c r="AD1037" s="173"/>
      <c r="AE1037" s="173"/>
      <c r="AF1037" s="173"/>
      <c r="AG1037" s="173"/>
      <c r="AH1037" s="173"/>
      <c r="AI1037" s="173"/>
      <c r="AJ1037" s="173"/>
      <c r="AK1037" s="173"/>
      <c r="AL1037" s="173"/>
      <c r="AM1037" s="173"/>
      <c r="AN1037" s="173"/>
      <c r="AO1037" s="173"/>
    </row>
    <row r="1038" spans="1:41" ht="12" customHeight="1">
      <c r="A1038" s="173"/>
      <c r="B1038" s="687"/>
      <c r="C1038" s="662"/>
      <c r="D1038" s="663"/>
      <c r="E1038" s="292"/>
      <c r="F1038" s="288"/>
      <c r="G1038" s="292"/>
      <c r="H1038" s="288"/>
      <c r="I1038" s="292"/>
      <c r="J1038" s="203">
        <f>SUM(I1035:I1036)</f>
        <v>20041.666666666668</v>
      </c>
      <c r="K1038" s="173"/>
      <c r="L1038" s="173"/>
      <c r="M1038" s="173"/>
      <c r="N1038" s="173"/>
      <c r="O1038" s="173"/>
      <c r="P1038" s="173"/>
      <c r="Q1038" s="173"/>
      <c r="R1038" s="173"/>
      <c r="S1038" s="173"/>
      <c r="T1038" s="173"/>
      <c r="U1038" s="173"/>
      <c r="V1038" s="173"/>
      <c r="W1038" s="173"/>
      <c r="X1038" s="173"/>
      <c r="Y1038" s="173"/>
      <c r="Z1038" s="173"/>
      <c r="AA1038" s="173"/>
      <c r="AB1038" s="173"/>
      <c r="AC1038" s="173"/>
      <c r="AD1038" s="173"/>
      <c r="AE1038" s="173"/>
      <c r="AF1038" s="173"/>
      <c r="AG1038" s="173"/>
      <c r="AH1038" s="173"/>
      <c r="AI1038" s="173"/>
      <c r="AJ1038" s="173"/>
      <c r="AK1038" s="173"/>
      <c r="AL1038" s="173"/>
      <c r="AM1038" s="173"/>
      <c r="AN1038" s="173"/>
      <c r="AO1038" s="173"/>
    </row>
    <row r="1039" spans="1:41" ht="12" customHeight="1">
      <c r="A1039" s="173"/>
      <c r="B1039" s="689" t="s">
        <v>281</v>
      </c>
      <c r="C1039" s="662"/>
      <c r="D1039" s="663"/>
      <c r="E1039" s="293" t="s">
        <v>13</v>
      </c>
      <c r="F1039" s="294" t="s">
        <v>14</v>
      </c>
      <c r="G1039" s="275" t="s">
        <v>282</v>
      </c>
      <c r="H1039" s="294" t="s">
        <v>283</v>
      </c>
      <c r="I1039" s="293" t="s">
        <v>264</v>
      </c>
      <c r="J1039" s="219"/>
      <c r="K1039" s="173"/>
      <c r="L1039" s="173"/>
      <c r="M1039" s="173"/>
      <c r="N1039" s="173"/>
      <c r="O1039" s="173"/>
      <c r="P1039" s="173"/>
      <c r="Q1039" s="173"/>
      <c r="R1039" s="173"/>
      <c r="S1039" s="173"/>
      <c r="T1039" s="173"/>
      <c r="U1039" s="173"/>
      <c r="V1039" s="173"/>
      <c r="W1039" s="173"/>
      <c r="X1039" s="173"/>
      <c r="Y1039" s="173"/>
      <c r="Z1039" s="173"/>
      <c r="AA1039" s="173"/>
      <c r="AB1039" s="173"/>
      <c r="AC1039" s="173"/>
      <c r="AD1039" s="173"/>
      <c r="AE1039" s="173"/>
      <c r="AF1039" s="173"/>
      <c r="AG1039" s="173"/>
      <c r="AH1039" s="173"/>
      <c r="AI1039" s="173"/>
      <c r="AJ1039" s="173"/>
      <c r="AK1039" s="173"/>
      <c r="AL1039" s="173"/>
      <c r="AM1039" s="173"/>
      <c r="AN1039" s="173"/>
      <c r="AO1039" s="173"/>
    </row>
    <row r="1040" spans="1:41" ht="24" customHeight="1">
      <c r="A1040" s="173"/>
      <c r="B1040" s="698"/>
      <c r="C1040" s="662"/>
      <c r="D1040" s="668"/>
      <c r="E1040" s="301"/>
      <c r="F1040" s="297"/>
      <c r="G1040" s="298"/>
      <c r="H1040" s="297"/>
      <c r="I1040" s="299"/>
      <c r="J1040" s="289"/>
      <c r="K1040" s="173"/>
      <c r="L1040" s="173"/>
      <c r="M1040" s="173"/>
      <c r="N1040" s="173"/>
      <c r="O1040" s="173"/>
      <c r="P1040" s="173"/>
      <c r="Q1040" s="173"/>
      <c r="R1040" s="173"/>
      <c r="S1040" s="173"/>
      <c r="T1040" s="173"/>
      <c r="U1040" s="173"/>
      <c r="V1040" s="173"/>
      <c r="W1040" s="173"/>
      <c r="X1040" s="173"/>
      <c r="Y1040" s="173"/>
      <c r="Z1040" s="173"/>
      <c r="AA1040" s="173"/>
      <c r="AB1040" s="173"/>
      <c r="AC1040" s="173"/>
      <c r="AD1040" s="173"/>
      <c r="AE1040" s="173"/>
      <c r="AF1040" s="173"/>
      <c r="AG1040" s="173"/>
      <c r="AH1040" s="173"/>
      <c r="AI1040" s="173"/>
      <c r="AJ1040" s="173"/>
      <c r="AK1040" s="173"/>
      <c r="AL1040" s="173"/>
      <c r="AM1040" s="173"/>
      <c r="AN1040" s="173"/>
      <c r="AO1040" s="173"/>
    </row>
    <row r="1041" spans="1:41" ht="12" customHeight="1">
      <c r="A1041" s="173"/>
      <c r="B1041" s="687"/>
      <c r="C1041" s="662"/>
      <c r="D1041" s="663"/>
      <c r="E1041" s="289"/>
      <c r="F1041" s="300"/>
      <c r="G1041" s="289"/>
      <c r="H1041" s="288"/>
      <c r="I1041" s="292"/>
      <c r="J1041" s="289" t="s">
        <v>267</v>
      </c>
      <c r="K1041" s="173"/>
      <c r="L1041" s="173"/>
      <c r="M1041" s="173"/>
      <c r="N1041" s="173"/>
      <c r="O1041" s="173"/>
      <c r="P1041" s="173"/>
      <c r="Q1041" s="173"/>
      <c r="R1041" s="173"/>
      <c r="S1041" s="173"/>
      <c r="T1041" s="173"/>
      <c r="U1041" s="173"/>
      <c r="V1041" s="173"/>
      <c r="W1041" s="173"/>
      <c r="X1041" s="173"/>
      <c r="Y1041" s="173"/>
      <c r="Z1041" s="173"/>
      <c r="AA1041" s="173"/>
      <c r="AB1041" s="173"/>
      <c r="AC1041" s="173"/>
      <c r="AD1041" s="173"/>
      <c r="AE1041" s="173"/>
      <c r="AF1041" s="173"/>
      <c r="AG1041" s="173"/>
      <c r="AH1041" s="173"/>
      <c r="AI1041" s="173"/>
      <c r="AJ1041" s="173"/>
      <c r="AK1041" s="173"/>
      <c r="AL1041" s="173"/>
      <c r="AM1041" s="173"/>
      <c r="AN1041" s="173"/>
      <c r="AO1041" s="173"/>
    </row>
    <row r="1042" spans="1:41" ht="12" customHeight="1">
      <c r="A1042" s="173"/>
      <c r="B1042" s="687"/>
      <c r="C1042" s="662"/>
      <c r="D1042" s="663"/>
      <c r="E1042" s="289"/>
      <c r="F1042" s="300"/>
      <c r="G1042" s="289"/>
      <c r="H1042" s="288"/>
      <c r="I1042" s="292"/>
      <c r="J1042" s="203">
        <f>SUM(I1040)</f>
        <v>0</v>
      </c>
      <c r="K1042" s="173"/>
      <c r="L1042" s="173"/>
      <c r="M1042" s="173"/>
      <c r="N1042" s="173"/>
      <c r="O1042" s="173"/>
      <c r="P1042" s="173"/>
      <c r="Q1042" s="173"/>
      <c r="R1042" s="173"/>
      <c r="S1042" s="173"/>
      <c r="T1042" s="173"/>
      <c r="U1042" s="173"/>
      <c r="V1042" s="173"/>
      <c r="W1042" s="173"/>
      <c r="X1042" s="173"/>
      <c r="Y1042" s="173"/>
      <c r="Z1042" s="173"/>
      <c r="AA1042" s="173"/>
      <c r="AB1042" s="173"/>
      <c r="AC1042" s="173"/>
      <c r="AD1042" s="173"/>
      <c r="AE1042" s="173"/>
      <c r="AF1042" s="173"/>
      <c r="AG1042" s="173"/>
      <c r="AH1042" s="173"/>
      <c r="AI1042" s="173"/>
      <c r="AJ1042" s="173"/>
      <c r="AK1042" s="173"/>
      <c r="AL1042" s="173"/>
      <c r="AM1042" s="173"/>
      <c r="AN1042" s="173"/>
      <c r="AO1042" s="173"/>
    </row>
    <row r="1043" spans="1:41" ht="12" customHeight="1">
      <c r="A1043" s="173"/>
      <c r="B1043" s="688" t="s">
        <v>137</v>
      </c>
      <c r="C1043" s="662"/>
      <c r="D1043" s="662"/>
      <c r="E1043" s="662"/>
      <c r="F1043" s="662"/>
      <c r="G1043" s="662"/>
      <c r="H1043" s="662"/>
      <c r="I1043" s="663"/>
      <c r="J1043" s="219" t="e">
        <f>SUM(J1033+J1025+J1038+J1042)</f>
        <v>#REF!</v>
      </c>
      <c r="K1043" s="173"/>
      <c r="L1043" s="173"/>
      <c r="M1043" s="173"/>
      <c r="N1043" s="173"/>
      <c r="O1043" s="173"/>
      <c r="P1043" s="173"/>
      <c r="Q1043" s="173"/>
      <c r="R1043" s="173"/>
      <c r="S1043" s="173"/>
      <c r="T1043" s="173"/>
      <c r="U1043" s="173"/>
      <c r="V1043" s="173"/>
      <c r="W1043" s="173"/>
      <c r="X1043" s="173"/>
      <c r="Y1043" s="173"/>
      <c r="Z1043" s="173"/>
      <c r="AA1043" s="173"/>
      <c r="AB1043" s="173"/>
      <c r="AC1043" s="173"/>
      <c r="AD1043" s="173"/>
      <c r="AE1043" s="173"/>
      <c r="AF1043" s="173"/>
      <c r="AG1043" s="173"/>
      <c r="AH1043" s="173"/>
      <c r="AI1043" s="173"/>
      <c r="AJ1043" s="173"/>
      <c r="AK1043" s="173"/>
      <c r="AL1043" s="173"/>
      <c r="AM1043" s="173"/>
      <c r="AN1043" s="173"/>
      <c r="AO1043" s="173"/>
    </row>
    <row r="1044" spans="1:41" ht="14.25" customHeight="1">
      <c r="A1044" s="314"/>
      <c r="B1044" s="688" t="s">
        <v>284</v>
      </c>
      <c r="C1044" s="662"/>
      <c r="D1044" s="662"/>
      <c r="E1044" s="662"/>
      <c r="F1044" s="662"/>
      <c r="G1044" s="662"/>
      <c r="H1044" s="662"/>
      <c r="I1044" s="663"/>
      <c r="J1044" s="203" t="e">
        <f>J1043</f>
        <v>#REF!</v>
      </c>
      <c r="K1044" s="314"/>
      <c r="L1044" s="314"/>
      <c r="M1044" s="314"/>
      <c r="N1044" s="314"/>
      <c r="O1044" s="314"/>
      <c r="P1044" s="314"/>
      <c r="Q1044" s="314"/>
      <c r="R1044" s="314"/>
      <c r="S1044" s="314"/>
      <c r="T1044" s="314"/>
      <c r="U1044" s="314"/>
      <c r="V1044" s="314"/>
      <c r="W1044" s="314"/>
      <c r="X1044" s="314"/>
      <c r="Y1044" s="314"/>
      <c r="Z1044" s="314"/>
      <c r="AA1044" s="314"/>
      <c r="AB1044" s="314"/>
      <c r="AC1044" s="314"/>
      <c r="AD1044" s="314"/>
      <c r="AE1044" s="314"/>
      <c r="AF1044" s="314"/>
      <c r="AG1044" s="314"/>
      <c r="AH1044" s="314"/>
      <c r="AI1044" s="314"/>
      <c r="AJ1044" s="314"/>
      <c r="AK1044" s="314"/>
      <c r="AL1044" s="314"/>
      <c r="AM1044" s="314"/>
      <c r="AN1044" s="314"/>
      <c r="AO1044" s="314"/>
    </row>
    <row r="1045" spans="1:41" ht="12" customHeight="1">
      <c r="A1045" s="314"/>
      <c r="B1045" s="696"/>
      <c r="C1045" s="665"/>
      <c r="D1045" s="682"/>
      <c r="E1045" s="178"/>
      <c r="F1045" s="177"/>
      <c r="G1045" s="178"/>
      <c r="H1045" s="179"/>
      <c r="I1045" s="178"/>
      <c r="J1045" s="180"/>
      <c r="K1045" s="314"/>
      <c r="L1045" s="314"/>
      <c r="M1045" s="314"/>
      <c r="N1045" s="314"/>
      <c r="O1045" s="314"/>
      <c r="P1045" s="314"/>
      <c r="Q1045" s="314"/>
      <c r="R1045" s="314"/>
      <c r="S1045" s="314"/>
      <c r="T1045" s="314"/>
      <c r="U1045" s="314"/>
      <c r="V1045" s="314"/>
      <c r="W1045" s="314"/>
      <c r="X1045" s="314"/>
      <c r="Y1045" s="314"/>
      <c r="Z1045" s="314"/>
      <c r="AA1045" s="314"/>
      <c r="AB1045" s="314"/>
      <c r="AC1045" s="314"/>
      <c r="AD1045" s="314"/>
      <c r="AE1045" s="314"/>
      <c r="AF1045" s="314"/>
      <c r="AG1045" s="314"/>
      <c r="AH1045" s="314"/>
      <c r="AI1045" s="314"/>
      <c r="AJ1045" s="314"/>
      <c r="AK1045" s="314"/>
      <c r="AL1045" s="314"/>
      <c r="AM1045" s="314"/>
      <c r="AN1045" s="314"/>
      <c r="AO1045" s="314"/>
    </row>
    <row r="1046" spans="1:41" ht="12" customHeight="1">
      <c r="A1046" s="314"/>
      <c r="B1046" s="222"/>
      <c r="C1046" s="224"/>
      <c r="D1046" s="224"/>
      <c r="E1046" s="225"/>
      <c r="F1046" s="224"/>
      <c r="G1046" s="225"/>
      <c r="H1046" s="223"/>
      <c r="I1046" s="225"/>
      <c r="J1046" s="226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  <c r="U1046" s="314"/>
      <c r="V1046" s="314"/>
      <c r="W1046" s="314"/>
      <c r="X1046" s="314"/>
      <c r="Y1046" s="314"/>
      <c r="Z1046" s="314"/>
      <c r="AA1046" s="314"/>
      <c r="AB1046" s="314"/>
      <c r="AC1046" s="314"/>
      <c r="AD1046" s="314"/>
      <c r="AE1046" s="314"/>
      <c r="AF1046" s="314"/>
      <c r="AG1046" s="314"/>
      <c r="AH1046" s="314"/>
      <c r="AI1046" s="314"/>
      <c r="AJ1046" s="314"/>
      <c r="AK1046" s="314"/>
      <c r="AL1046" s="314"/>
      <c r="AM1046" s="314"/>
      <c r="AN1046" s="314"/>
      <c r="AO1046" s="314"/>
    </row>
    <row r="1047" spans="1:41" ht="24" customHeight="1">
      <c r="A1047" s="314"/>
      <c r="B1047" s="314"/>
      <c r="C1047" s="314"/>
      <c r="D1047" s="314"/>
      <c r="E1047" s="322"/>
      <c r="F1047" s="314"/>
      <c r="G1047" s="322"/>
      <c r="H1047" s="314"/>
      <c r="I1047" s="322"/>
      <c r="J1047" s="322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  <c r="U1047" s="314"/>
      <c r="V1047" s="314"/>
      <c r="W1047" s="314"/>
      <c r="X1047" s="314"/>
      <c r="Y1047" s="314"/>
      <c r="Z1047" s="314"/>
      <c r="AA1047" s="314"/>
      <c r="AB1047" s="314"/>
      <c r="AC1047" s="314"/>
      <c r="AD1047" s="314"/>
      <c r="AE1047" s="314"/>
      <c r="AF1047" s="314"/>
      <c r="AG1047" s="314"/>
      <c r="AH1047" s="314"/>
      <c r="AI1047" s="314"/>
      <c r="AJ1047" s="314"/>
      <c r="AK1047" s="314"/>
      <c r="AL1047" s="314"/>
      <c r="AM1047" s="314"/>
      <c r="AN1047" s="314"/>
      <c r="AO1047" s="314"/>
    </row>
    <row r="1048" spans="1:41" ht="27" customHeight="1">
      <c r="A1048" s="314"/>
      <c r="B1048" s="314"/>
      <c r="C1048" s="314"/>
      <c r="D1048" s="314"/>
      <c r="E1048" s="322"/>
      <c r="F1048" s="314"/>
      <c r="G1048" s="322"/>
      <c r="H1048" s="314"/>
      <c r="I1048" s="322"/>
      <c r="J1048" s="322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  <c r="U1048" s="314"/>
      <c r="V1048" s="314"/>
      <c r="W1048" s="314"/>
      <c r="X1048" s="314"/>
      <c r="Y1048" s="314"/>
      <c r="Z1048" s="314"/>
      <c r="AA1048" s="314"/>
      <c r="AB1048" s="314"/>
      <c r="AC1048" s="314"/>
      <c r="AD1048" s="314"/>
      <c r="AE1048" s="314"/>
      <c r="AF1048" s="314"/>
      <c r="AG1048" s="314"/>
      <c r="AH1048" s="314"/>
      <c r="AI1048" s="314"/>
      <c r="AJ1048" s="314"/>
      <c r="AK1048" s="314"/>
      <c r="AL1048" s="314"/>
      <c r="AM1048" s="314"/>
      <c r="AN1048" s="314"/>
      <c r="AO1048" s="314"/>
    </row>
    <row r="1049" spans="1:41" ht="12" customHeight="1">
      <c r="A1049" s="173"/>
      <c r="B1049" s="696"/>
      <c r="C1049" s="665"/>
      <c r="D1049" s="682"/>
      <c r="E1049" s="178"/>
      <c r="F1049" s="177"/>
      <c r="G1049" s="178"/>
      <c r="H1049" s="179"/>
      <c r="I1049" s="178"/>
      <c r="J1049" s="180"/>
      <c r="K1049" s="173"/>
      <c r="L1049" s="173"/>
      <c r="M1049" s="173"/>
      <c r="N1049" s="173"/>
      <c r="O1049" s="173"/>
      <c r="P1049" s="173"/>
      <c r="Q1049" s="173"/>
      <c r="R1049" s="173"/>
      <c r="S1049" s="173"/>
      <c r="T1049" s="173"/>
      <c r="U1049" s="173"/>
      <c r="V1049" s="173"/>
      <c r="W1049" s="173"/>
      <c r="X1049" s="173"/>
      <c r="Y1049" s="173"/>
      <c r="Z1049" s="173"/>
      <c r="AA1049" s="173"/>
      <c r="AB1049" s="173"/>
      <c r="AC1049" s="173"/>
      <c r="AD1049" s="173"/>
      <c r="AE1049" s="173"/>
      <c r="AF1049" s="173"/>
      <c r="AG1049" s="173"/>
      <c r="AH1049" s="173"/>
      <c r="AI1049" s="173"/>
      <c r="AJ1049" s="173"/>
      <c r="AK1049" s="173"/>
      <c r="AL1049" s="173"/>
      <c r="AM1049" s="173"/>
      <c r="AN1049" s="173"/>
      <c r="AO1049" s="173"/>
    </row>
    <row r="1050" spans="1:41" ht="12" customHeight="1">
      <c r="A1050" s="173"/>
      <c r="B1050" s="697" t="s">
        <v>257</v>
      </c>
      <c r="C1050" s="676"/>
      <c r="D1050" s="690" t="e">
        <f>+$D$8</f>
        <v>#REF!</v>
      </c>
      <c r="E1050" s="672"/>
      <c r="F1050" s="672"/>
      <c r="G1050" s="672"/>
      <c r="H1050" s="672"/>
      <c r="I1050" s="672"/>
      <c r="J1050" s="673"/>
      <c r="K1050" s="173"/>
      <c r="L1050" s="173"/>
      <c r="M1050" s="173"/>
      <c r="N1050" s="173"/>
      <c r="O1050" s="173"/>
      <c r="P1050" s="173"/>
      <c r="Q1050" s="173"/>
      <c r="R1050" s="173"/>
      <c r="S1050" s="173"/>
      <c r="T1050" s="173"/>
      <c r="U1050" s="173"/>
      <c r="V1050" s="173"/>
      <c r="W1050" s="173"/>
      <c r="X1050" s="173"/>
      <c r="Y1050" s="173"/>
      <c r="Z1050" s="173"/>
      <c r="AA1050" s="173"/>
      <c r="AB1050" s="173"/>
      <c r="AC1050" s="173"/>
      <c r="AD1050" s="173"/>
      <c r="AE1050" s="173"/>
      <c r="AF1050" s="173"/>
      <c r="AG1050" s="173"/>
      <c r="AH1050" s="173"/>
      <c r="AI1050" s="173"/>
      <c r="AJ1050" s="173"/>
      <c r="AK1050" s="173"/>
      <c r="AL1050" s="173"/>
      <c r="AM1050" s="173"/>
      <c r="AN1050" s="173"/>
      <c r="AO1050" s="173"/>
    </row>
    <row r="1051" spans="1:41" ht="30.75" customHeight="1">
      <c r="A1051" s="173"/>
      <c r="B1051" s="181"/>
      <c r="C1051" s="182"/>
      <c r="D1051" s="674"/>
      <c r="E1051" s="637"/>
      <c r="F1051" s="637"/>
      <c r="G1051" s="637"/>
      <c r="H1051" s="637"/>
      <c r="I1051" s="637"/>
      <c r="J1051" s="638"/>
      <c r="K1051" s="173"/>
      <c r="L1051" s="173"/>
      <c r="M1051" s="173"/>
      <c r="N1051" s="173"/>
      <c r="O1051" s="173"/>
      <c r="P1051" s="173"/>
      <c r="Q1051" s="173"/>
      <c r="R1051" s="173"/>
      <c r="S1051" s="173"/>
      <c r="T1051" s="173"/>
      <c r="U1051" s="173"/>
      <c r="V1051" s="173"/>
      <c r="W1051" s="173"/>
      <c r="X1051" s="173"/>
      <c r="Y1051" s="173"/>
      <c r="Z1051" s="173"/>
      <c r="AA1051" s="173"/>
      <c r="AB1051" s="173"/>
      <c r="AC1051" s="173"/>
      <c r="AD1051" s="173"/>
      <c r="AE1051" s="173"/>
      <c r="AF1051" s="173"/>
      <c r="AG1051" s="173"/>
      <c r="AH1051" s="173"/>
      <c r="AI1051" s="173"/>
      <c r="AJ1051" s="173"/>
      <c r="AK1051" s="173"/>
      <c r="AL1051" s="173"/>
      <c r="AM1051" s="173"/>
      <c r="AN1051" s="173"/>
      <c r="AO1051" s="173"/>
    </row>
    <row r="1052" spans="1:41" ht="12" customHeight="1">
      <c r="A1052" s="173"/>
      <c r="B1052" s="181"/>
      <c r="C1052" s="182"/>
      <c r="D1052" s="183"/>
      <c r="E1052" s="184"/>
      <c r="F1052" s="183"/>
      <c r="G1052" s="184"/>
      <c r="H1052" s="183"/>
      <c r="I1052" s="184"/>
      <c r="J1052" s="185"/>
      <c r="K1052" s="173"/>
      <c r="L1052" s="173"/>
      <c r="M1052" s="173"/>
      <c r="N1052" s="173"/>
      <c r="O1052" s="173"/>
      <c r="P1052" s="173"/>
      <c r="Q1052" s="173"/>
      <c r="R1052" s="173"/>
      <c r="S1052" s="173"/>
      <c r="T1052" s="173"/>
      <c r="U1052" s="173"/>
      <c r="V1052" s="173"/>
      <c r="W1052" s="173"/>
      <c r="X1052" s="173"/>
      <c r="Y1052" s="173"/>
      <c r="Z1052" s="173"/>
      <c r="AA1052" s="173"/>
      <c r="AB1052" s="173"/>
      <c r="AC1052" s="173"/>
      <c r="AD1052" s="173"/>
      <c r="AE1052" s="173"/>
      <c r="AF1052" s="173"/>
      <c r="AG1052" s="173"/>
      <c r="AH1052" s="173"/>
      <c r="AI1052" s="173"/>
      <c r="AJ1052" s="173"/>
      <c r="AK1052" s="173"/>
      <c r="AL1052" s="173"/>
      <c r="AM1052" s="173"/>
      <c r="AN1052" s="173"/>
      <c r="AO1052" s="173"/>
    </row>
    <row r="1053" spans="1:41" ht="12" customHeight="1">
      <c r="A1053" s="173"/>
      <c r="B1053" s="186" t="s">
        <v>258</v>
      </c>
      <c r="C1053" s="187" t="e">
        <f>+'BLOQUE PRINCIPAL'!#REF!</f>
        <v>#REF!</v>
      </c>
      <c r="D1053" s="675" t="e">
        <f>+'BLOQUE PRINCIPAL'!#REF!</f>
        <v>#REF!</v>
      </c>
      <c r="E1053" s="640"/>
      <c r="F1053" s="640"/>
      <c r="G1053" s="640"/>
      <c r="H1053" s="676"/>
      <c r="I1053" s="677" t="s">
        <v>259</v>
      </c>
      <c r="J1053" s="641"/>
      <c r="K1053" s="173"/>
      <c r="L1053" s="173"/>
      <c r="M1053" s="173"/>
      <c r="N1053" s="173"/>
      <c r="O1053" s="173"/>
      <c r="P1053" s="173"/>
      <c r="Q1053" s="173"/>
      <c r="R1053" s="173"/>
      <c r="S1053" s="173"/>
      <c r="T1053" s="173"/>
      <c r="U1053" s="173"/>
      <c r="V1053" s="173"/>
      <c r="W1053" s="173"/>
      <c r="X1053" s="173"/>
      <c r="Y1053" s="173"/>
      <c r="Z1053" s="173"/>
      <c r="AA1053" s="173"/>
      <c r="AB1053" s="173"/>
      <c r="AC1053" s="173"/>
      <c r="AD1053" s="173"/>
      <c r="AE1053" s="173"/>
      <c r="AF1053" s="173"/>
      <c r="AG1053" s="173"/>
      <c r="AH1053" s="173"/>
      <c r="AI1053" s="173"/>
      <c r="AJ1053" s="173"/>
      <c r="AK1053" s="173"/>
      <c r="AL1053" s="173"/>
      <c r="AM1053" s="173"/>
      <c r="AN1053" s="173"/>
      <c r="AO1053" s="173"/>
    </row>
    <row r="1054" spans="1:41" ht="12" customHeight="1">
      <c r="A1054" s="173"/>
      <c r="B1054" s="188" t="s">
        <v>260</v>
      </c>
      <c r="C1054" s="189" t="e">
        <f>+'BLOQUE PRINCIPAL'!#REF!</f>
        <v>#REF!</v>
      </c>
      <c r="D1054" s="678" t="e">
        <f>+'BLOQUE PRINCIPAL'!#REF!</f>
        <v>#REF!</v>
      </c>
      <c r="E1054" s="679"/>
      <c r="F1054" s="679"/>
      <c r="G1054" s="679"/>
      <c r="H1054" s="680"/>
      <c r="I1054" s="190" t="s">
        <v>196</v>
      </c>
      <c r="J1054" s="191" t="e">
        <f>+'BLOQUE PRINCIPAL'!#REF!</f>
        <v>#REF!</v>
      </c>
      <c r="K1054" s="173"/>
      <c r="L1054" s="173"/>
      <c r="M1054" s="173"/>
      <c r="N1054" s="173"/>
      <c r="O1054" s="173"/>
      <c r="P1054" s="173"/>
      <c r="Q1054" s="173"/>
      <c r="R1054" s="173"/>
      <c r="S1054" s="173"/>
      <c r="T1054" s="173"/>
      <c r="U1054" s="173"/>
      <c r="V1054" s="173"/>
      <c r="W1054" s="173"/>
      <c r="X1054" s="173"/>
      <c r="Y1054" s="173"/>
      <c r="Z1054" s="173"/>
      <c r="AA1054" s="173"/>
      <c r="AB1054" s="173"/>
      <c r="AC1054" s="173"/>
      <c r="AD1054" s="173"/>
      <c r="AE1054" s="173"/>
      <c r="AF1054" s="173"/>
      <c r="AG1054" s="173"/>
      <c r="AH1054" s="173"/>
      <c r="AI1054" s="173"/>
      <c r="AJ1054" s="173"/>
      <c r="AK1054" s="173"/>
      <c r="AL1054" s="173"/>
      <c r="AM1054" s="173"/>
      <c r="AN1054" s="173"/>
      <c r="AO1054" s="173"/>
    </row>
    <row r="1055" spans="1:41" ht="12" customHeight="1">
      <c r="A1055" s="173"/>
      <c r="B1055" s="689" t="s">
        <v>261</v>
      </c>
      <c r="C1055" s="662"/>
      <c r="D1055" s="662"/>
      <c r="E1055" s="663"/>
      <c r="F1055" s="287" t="s">
        <v>13</v>
      </c>
      <c r="G1055" s="275" t="s">
        <v>262</v>
      </c>
      <c r="H1055" s="287" t="s">
        <v>263</v>
      </c>
      <c r="I1055" s="275" t="s">
        <v>264</v>
      </c>
      <c r="J1055" s="199"/>
      <c r="K1055" s="173"/>
      <c r="L1055" s="173"/>
      <c r="M1055" s="173"/>
      <c r="N1055" s="173"/>
      <c r="O1055" s="173"/>
      <c r="P1055" s="173"/>
      <c r="Q1055" s="173"/>
      <c r="R1055" s="173"/>
      <c r="S1055" s="173"/>
      <c r="T1055" s="173"/>
      <c r="U1055" s="173"/>
      <c r="V1055" s="173"/>
      <c r="W1055" s="173"/>
      <c r="X1055" s="173"/>
      <c r="Y1055" s="173"/>
      <c r="Z1055" s="173"/>
      <c r="AA1055" s="173"/>
      <c r="AB1055" s="173"/>
      <c r="AC1055" s="173"/>
      <c r="AD1055" s="173"/>
      <c r="AE1055" s="173"/>
      <c r="AF1055" s="173"/>
      <c r="AG1055" s="173"/>
      <c r="AH1055" s="173"/>
      <c r="AI1055" s="173"/>
      <c r="AJ1055" s="173"/>
      <c r="AK1055" s="173"/>
      <c r="AL1055" s="173"/>
      <c r="AM1055" s="173"/>
      <c r="AN1055" s="173"/>
      <c r="AO1055" s="173"/>
    </row>
    <row r="1056" spans="1:41" ht="12" customHeight="1">
      <c r="A1056" s="173"/>
      <c r="B1056" s="684" t="s">
        <v>265</v>
      </c>
      <c r="C1056" s="662"/>
      <c r="D1056" s="662"/>
      <c r="E1056" s="663"/>
      <c r="F1056" s="288" t="s">
        <v>266</v>
      </c>
      <c r="G1056" s="289">
        <f>+J1073*0.05</f>
        <v>250.52083333333337</v>
      </c>
      <c r="H1056" s="288">
        <v>1</v>
      </c>
      <c r="I1056" s="211">
        <f>SUM(G1056/H1056)</f>
        <v>250.52083333333337</v>
      </c>
      <c r="J1056" s="197"/>
      <c r="K1056" s="173"/>
      <c r="L1056" s="173"/>
      <c r="M1056" s="173"/>
      <c r="N1056" s="173"/>
      <c r="O1056" s="173"/>
      <c r="P1056" s="173"/>
      <c r="Q1056" s="173"/>
      <c r="R1056" s="173"/>
      <c r="S1056" s="173"/>
      <c r="T1056" s="173"/>
      <c r="U1056" s="173"/>
      <c r="V1056" s="173"/>
      <c r="W1056" s="173"/>
      <c r="X1056" s="173"/>
      <c r="Y1056" s="173"/>
      <c r="Z1056" s="173"/>
      <c r="AA1056" s="173"/>
      <c r="AB1056" s="173"/>
      <c r="AC1056" s="173"/>
      <c r="AD1056" s="173"/>
      <c r="AE1056" s="173"/>
      <c r="AF1056" s="173"/>
      <c r="AG1056" s="173"/>
      <c r="AH1056" s="173"/>
      <c r="AI1056" s="173"/>
      <c r="AJ1056" s="173"/>
      <c r="AK1056" s="173"/>
      <c r="AL1056" s="173"/>
      <c r="AM1056" s="173"/>
      <c r="AN1056" s="173"/>
      <c r="AO1056" s="173"/>
    </row>
    <row r="1057" spans="1:41" ht="21.75" customHeight="1">
      <c r="A1057" s="173"/>
      <c r="B1057" s="684"/>
      <c r="C1057" s="662"/>
      <c r="D1057" s="662"/>
      <c r="E1057" s="663"/>
      <c r="F1057" s="290"/>
      <c r="G1057" s="289"/>
      <c r="H1057" s="288"/>
      <c r="I1057" s="289"/>
      <c r="J1057" s="199"/>
      <c r="K1057" s="173"/>
      <c r="L1057" s="173"/>
      <c r="M1057" s="173"/>
      <c r="N1057" s="173"/>
      <c r="O1057" s="173"/>
      <c r="P1057" s="173"/>
      <c r="Q1057" s="173"/>
      <c r="R1057" s="173"/>
      <c r="S1057" s="173"/>
      <c r="T1057" s="173"/>
      <c r="U1057" s="173"/>
      <c r="V1057" s="173"/>
      <c r="W1057" s="173"/>
      <c r="X1057" s="173"/>
      <c r="Y1057" s="173"/>
      <c r="Z1057" s="173"/>
      <c r="AA1057" s="173"/>
      <c r="AB1057" s="173"/>
      <c r="AC1057" s="173"/>
      <c r="AD1057" s="173"/>
      <c r="AE1057" s="173"/>
      <c r="AF1057" s="173"/>
      <c r="AG1057" s="173"/>
      <c r="AH1057" s="173"/>
      <c r="AI1057" s="173"/>
      <c r="AJ1057" s="173"/>
      <c r="AK1057" s="173"/>
      <c r="AL1057" s="173"/>
      <c r="AM1057" s="173"/>
      <c r="AN1057" s="173"/>
      <c r="AO1057" s="173"/>
    </row>
    <row r="1058" spans="1:41" ht="12" customHeight="1">
      <c r="A1058" s="173"/>
      <c r="B1058" s="684"/>
      <c r="C1058" s="662"/>
      <c r="D1058" s="662"/>
      <c r="E1058" s="663"/>
      <c r="F1058" s="290"/>
      <c r="G1058" s="289"/>
      <c r="H1058" s="288"/>
      <c r="I1058" s="289" t="s">
        <v>199</v>
      </c>
      <c r="J1058" s="195" t="s">
        <v>267</v>
      </c>
      <c r="K1058" s="173"/>
      <c r="L1058" s="173"/>
      <c r="M1058" s="173"/>
      <c r="N1058" s="173"/>
      <c r="O1058" s="173"/>
      <c r="P1058" s="173"/>
      <c r="Q1058" s="173"/>
      <c r="R1058" s="173"/>
      <c r="S1058" s="173"/>
      <c r="T1058" s="173"/>
      <c r="U1058" s="173"/>
      <c r="V1058" s="173"/>
      <c r="W1058" s="173"/>
      <c r="X1058" s="173"/>
      <c r="Y1058" s="173"/>
      <c r="Z1058" s="173"/>
      <c r="AA1058" s="173"/>
      <c r="AB1058" s="173"/>
      <c r="AC1058" s="173"/>
      <c r="AD1058" s="173"/>
      <c r="AE1058" s="173"/>
      <c r="AF1058" s="173"/>
      <c r="AG1058" s="173"/>
      <c r="AH1058" s="173"/>
      <c r="AI1058" s="173"/>
      <c r="AJ1058" s="173"/>
      <c r="AK1058" s="173"/>
      <c r="AL1058" s="173"/>
      <c r="AM1058" s="173"/>
      <c r="AN1058" s="173"/>
      <c r="AO1058" s="173"/>
    </row>
    <row r="1059" spans="1:41" ht="11.25" customHeight="1">
      <c r="A1059" s="173"/>
      <c r="B1059" s="684"/>
      <c r="C1059" s="662"/>
      <c r="D1059" s="662"/>
      <c r="E1059" s="663"/>
      <c r="F1059" s="290"/>
      <c r="G1059" s="289"/>
      <c r="H1059" s="288"/>
      <c r="I1059" s="289"/>
      <c r="J1059" s="203">
        <f>SUM(I1056:I1057)</f>
        <v>250.52083333333337</v>
      </c>
      <c r="K1059" s="173"/>
      <c r="L1059" s="173"/>
      <c r="M1059" s="173"/>
      <c r="N1059" s="173"/>
      <c r="O1059" s="173"/>
      <c r="P1059" s="173"/>
      <c r="Q1059" s="173"/>
      <c r="R1059" s="173"/>
      <c r="S1059" s="173"/>
      <c r="T1059" s="173"/>
      <c r="U1059" s="173"/>
      <c r="V1059" s="173"/>
      <c r="W1059" s="173"/>
      <c r="X1059" s="173"/>
      <c r="Y1059" s="173"/>
      <c r="Z1059" s="173"/>
      <c r="AA1059" s="173"/>
      <c r="AB1059" s="173"/>
      <c r="AC1059" s="173"/>
      <c r="AD1059" s="173"/>
      <c r="AE1059" s="173"/>
      <c r="AF1059" s="173"/>
      <c r="AG1059" s="173"/>
      <c r="AH1059" s="173"/>
      <c r="AI1059" s="173"/>
      <c r="AJ1059" s="173"/>
      <c r="AK1059" s="173"/>
      <c r="AL1059" s="173"/>
      <c r="AM1059" s="173"/>
      <c r="AN1059" s="173"/>
      <c r="AO1059" s="173"/>
    </row>
    <row r="1060" spans="1:41" ht="12" customHeight="1">
      <c r="A1060" s="173"/>
      <c r="B1060" s="684"/>
      <c r="C1060" s="662"/>
      <c r="D1060" s="662"/>
      <c r="E1060" s="663"/>
      <c r="F1060" s="288"/>
      <c r="G1060" s="289"/>
      <c r="H1060" s="288"/>
      <c r="I1060" s="289"/>
      <c r="J1060" s="195"/>
      <c r="K1060" s="173"/>
      <c r="L1060" s="173"/>
      <c r="M1060" s="173"/>
      <c r="N1060" s="173"/>
      <c r="O1060" s="173"/>
      <c r="P1060" s="173"/>
      <c r="Q1060" s="173"/>
      <c r="R1060" s="173"/>
      <c r="S1060" s="173"/>
      <c r="T1060" s="173"/>
      <c r="U1060" s="173"/>
      <c r="V1060" s="173"/>
      <c r="W1060" s="173"/>
      <c r="X1060" s="173"/>
      <c r="Y1060" s="173"/>
      <c r="Z1060" s="173"/>
      <c r="AA1060" s="173"/>
      <c r="AB1060" s="173"/>
      <c r="AC1060" s="173"/>
      <c r="AD1060" s="173"/>
      <c r="AE1060" s="173"/>
      <c r="AF1060" s="173"/>
      <c r="AG1060" s="173"/>
      <c r="AH1060" s="173"/>
      <c r="AI1060" s="173"/>
      <c r="AJ1060" s="173"/>
      <c r="AK1060" s="173"/>
      <c r="AL1060" s="173"/>
      <c r="AM1060" s="173"/>
      <c r="AN1060" s="173"/>
      <c r="AO1060" s="173"/>
    </row>
    <row r="1061" spans="1:41" ht="12" customHeight="1">
      <c r="A1061" s="173"/>
      <c r="B1061" s="689" t="s">
        <v>268</v>
      </c>
      <c r="C1061" s="662"/>
      <c r="D1061" s="662"/>
      <c r="E1061" s="663"/>
      <c r="F1061" s="287" t="s">
        <v>13</v>
      </c>
      <c r="G1061" s="275" t="s">
        <v>269</v>
      </c>
      <c r="H1061" s="287" t="s">
        <v>209</v>
      </c>
      <c r="I1061" s="275" t="s">
        <v>264</v>
      </c>
      <c r="J1061" s="197"/>
      <c r="K1061" s="173"/>
      <c r="L1061" s="173"/>
      <c r="M1061" s="173"/>
      <c r="N1061" s="173"/>
      <c r="O1061" s="173"/>
      <c r="P1061" s="173"/>
      <c r="Q1061" s="173"/>
      <c r="R1061" s="173"/>
      <c r="S1061" s="173"/>
      <c r="T1061" s="173"/>
      <c r="U1061" s="173"/>
      <c r="V1061" s="173"/>
      <c r="W1061" s="173"/>
      <c r="X1061" s="173"/>
      <c r="Y1061" s="173"/>
      <c r="Z1061" s="173"/>
      <c r="AA1061" s="173"/>
      <c r="AB1061" s="173"/>
      <c r="AC1061" s="173"/>
      <c r="AD1061" s="173"/>
      <c r="AE1061" s="173"/>
      <c r="AF1061" s="173"/>
      <c r="AG1061" s="173"/>
      <c r="AH1061" s="173"/>
      <c r="AI1061" s="173"/>
      <c r="AJ1061" s="173"/>
      <c r="AK1061" s="173"/>
      <c r="AL1061" s="173"/>
      <c r="AM1061" s="173"/>
      <c r="AN1061" s="173"/>
      <c r="AO1061" s="173"/>
    </row>
    <row r="1062" spans="1:41" ht="12" customHeight="1">
      <c r="A1062" s="173"/>
      <c r="B1062" s="669" t="s">
        <v>348</v>
      </c>
      <c r="C1062" s="662"/>
      <c r="D1062" s="662"/>
      <c r="E1062" s="663"/>
      <c r="F1062" s="198" t="s">
        <v>21</v>
      </c>
      <c r="G1062" s="255" t="e">
        <f>MATERIALES!#REF!</f>
        <v>#REF!</v>
      </c>
      <c r="H1062" s="209">
        <v>0.17</v>
      </c>
      <c r="I1062" s="211" t="e">
        <f t="shared" si="82" ref="I1062:I1066">G1062*H1062</f>
        <v>#REF!</v>
      </c>
      <c r="J1062" s="206"/>
      <c r="K1062" s="173"/>
      <c r="L1062" s="173"/>
      <c r="M1062" s="173"/>
      <c r="N1062" s="173"/>
      <c r="O1062" s="173"/>
      <c r="P1062" s="173"/>
      <c r="Q1062" s="173"/>
      <c r="R1062" s="173"/>
      <c r="S1062" s="173"/>
      <c r="T1062" s="173"/>
      <c r="U1062" s="173"/>
      <c r="V1062" s="173"/>
      <c r="W1062" s="173"/>
      <c r="X1062" s="173"/>
      <c r="Y1062" s="173"/>
      <c r="Z1062" s="173"/>
      <c r="AA1062" s="173"/>
      <c r="AB1062" s="173"/>
      <c r="AC1062" s="173"/>
      <c r="AD1062" s="173"/>
      <c r="AE1062" s="173"/>
      <c r="AF1062" s="173"/>
      <c r="AG1062" s="173"/>
      <c r="AH1062" s="173"/>
      <c r="AI1062" s="173"/>
      <c r="AJ1062" s="173"/>
      <c r="AK1062" s="173"/>
      <c r="AL1062" s="173"/>
      <c r="AM1062" s="173"/>
      <c r="AN1062" s="173"/>
      <c r="AO1062" s="173"/>
    </row>
    <row r="1063" spans="1:41" ht="12" customHeight="1">
      <c r="A1063" s="173"/>
      <c r="B1063" s="693" t="s">
        <v>349</v>
      </c>
      <c r="C1063" s="662"/>
      <c r="D1063" s="662"/>
      <c r="E1063" s="663"/>
      <c r="F1063" s="198" t="s">
        <v>21</v>
      </c>
      <c r="G1063" s="277" t="e">
        <f>MATERIALES!#REF!</f>
        <v>#REF!</v>
      </c>
      <c r="H1063" s="209">
        <v>0.17</v>
      </c>
      <c r="I1063" s="211" t="e">
        <f t="shared" si="82"/>
        <v>#REF!</v>
      </c>
      <c r="J1063" s="206"/>
      <c r="K1063" s="173"/>
      <c r="L1063" s="173"/>
      <c r="M1063" s="173"/>
      <c r="N1063" s="173"/>
      <c r="O1063" s="173"/>
      <c r="P1063" s="173"/>
      <c r="Q1063" s="173"/>
      <c r="R1063" s="173"/>
      <c r="S1063" s="173"/>
      <c r="T1063" s="173"/>
      <c r="U1063" s="173"/>
      <c r="V1063" s="173"/>
      <c r="W1063" s="173"/>
      <c r="X1063" s="173"/>
      <c r="Y1063" s="173"/>
      <c r="Z1063" s="173"/>
      <c r="AA1063" s="173"/>
      <c r="AB1063" s="173"/>
      <c r="AC1063" s="173"/>
      <c r="AD1063" s="173"/>
      <c r="AE1063" s="173"/>
      <c r="AF1063" s="173"/>
      <c r="AG1063" s="173"/>
      <c r="AH1063" s="173"/>
      <c r="AI1063" s="173"/>
      <c r="AJ1063" s="173"/>
      <c r="AK1063" s="173"/>
      <c r="AL1063" s="173"/>
      <c r="AM1063" s="173"/>
      <c r="AN1063" s="173"/>
      <c r="AO1063" s="173"/>
    </row>
    <row r="1064" spans="1:41" ht="12" customHeight="1">
      <c r="A1064" s="173"/>
      <c r="B1064" s="669" t="s">
        <v>310</v>
      </c>
      <c r="C1064" s="662"/>
      <c r="D1064" s="662"/>
      <c r="E1064" s="663"/>
      <c r="F1064" s="198" t="s">
        <v>21</v>
      </c>
      <c r="G1064" s="277" t="e">
        <f>MATERIALES!#REF!</f>
        <v>#REF!</v>
      </c>
      <c r="H1064" s="209">
        <v>0.02</v>
      </c>
      <c r="I1064" s="211" t="e">
        <f t="shared" si="82"/>
        <v>#REF!</v>
      </c>
      <c r="J1064" s="206"/>
      <c r="K1064" s="173"/>
      <c r="L1064" s="173"/>
      <c r="M1064" s="173"/>
      <c r="N1064" s="173"/>
      <c r="O1064" s="173"/>
      <c r="P1064" s="173"/>
      <c r="Q1064" s="173"/>
      <c r="R1064" s="173"/>
      <c r="S1064" s="173"/>
      <c r="T1064" s="173"/>
      <c r="U1064" s="173"/>
      <c r="V1064" s="173"/>
      <c r="W1064" s="173"/>
      <c r="X1064" s="173"/>
      <c r="Y1064" s="173"/>
      <c r="Z1064" s="173"/>
      <c r="AA1064" s="173"/>
      <c r="AB1064" s="173"/>
      <c r="AC1064" s="173"/>
      <c r="AD1064" s="173"/>
      <c r="AE1064" s="173"/>
      <c r="AF1064" s="173"/>
      <c r="AG1064" s="173"/>
      <c r="AH1064" s="173"/>
      <c r="AI1064" s="173"/>
      <c r="AJ1064" s="173"/>
      <c r="AK1064" s="173"/>
      <c r="AL1064" s="173"/>
      <c r="AM1064" s="173"/>
      <c r="AN1064" s="173"/>
      <c r="AO1064" s="173"/>
    </row>
    <row r="1065" spans="1:41" ht="12" customHeight="1">
      <c r="A1065" s="173"/>
      <c r="B1065" s="669" t="s">
        <v>311</v>
      </c>
      <c r="C1065" s="662"/>
      <c r="D1065" s="662"/>
      <c r="E1065" s="663"/>
      <c r="F1065" s="198" t="s">
        <v>21</v>
      </c>
      <c r="G1065" s="277" t="e">
        <f>MATERIALES!#REF!</f>
        <v>#REF!</v>
      </c>
      <c r="H1065" s="209">
        <v>0.02</v>
      </c>
      <c r="I1065" s="211" t="e">
        <f t="shared" si="82"/>
        <v>#REF!</v>
      </c>
      <c r="J1065" s="206"/>
      <c r="K1065" s="173"/>
      <c r="L1065" s="173"/>
      <c r="M1065" s="173"/>
      <c r="N1065" s="173"/>
      <c r="O1065" s="173"/>
      <c r="P1065" s="173"/>
      <c r="Q1065" s="173"/>
      <c r="R1065" s="173"/>
      <c r="S1065" s="173"/>
      <c r="T1065" s="173"/>
      <c r="U1065" s="173"/>
      <c r="V1065" s="173"/>
      <c r="W1065" s="173"/>
      <c r="X1065" s="173"/>
      <c r="Y1065" s="173"/>
      <c r="Z1065" s="173"/>
      <c r="AA1065" s="173"/>
      <c r="AB1065" s="173"/>
      <c r="AC1065" s="173"/>
      <c r="AD1065" s="173"/>
      <c r="AE1065" s="173"/>
      <c r="AF1065" s="173"/>
      <c r="AG1065" s="173"/>
      <c r="AH1065" s="173"/>
      <c r="AI1065" s="173"/>
      <c r="AJ1065" s="173"/>
      <c r="AK1065" s="173"/>
      <c r="AL1065" s="173"/>
      <c r="AM1065" s="173"/>
      <c r="AN1065" s="173"/>
      <c r="AO1065" s="173"/>
    </row>
    <row r="1066" spans="1:41" ht="12" customHeight="1">
      <c r="A1066" s="173"/>
      <c r="B1066" s="686"/>
      <c r="C1066" s="662"/>
      <c r="D1066" s="662"/>
      <c r="E1066" s="663"/>
      <c r="F1066" s="290"/>
      <c r="G1066" s="289"/>
      <c r="H1066" s="291"/>
      <c r="I1066" s="211">
        <f t="shared" si="82"/>
        <v>0</v>
      </c>
      <c r="J1066" s="206"/>
      <c r="K1066" s="173"/>
      <c r="L1066" s="173"/>
      <c r="M1066" s="173"/>
      <c r="N1066" s="173"/>
      <c r="O1066" s="173"/>
      <c r="P1066" s="173"/>
      <c r="Q1066" s="173"/>
      <c r="R1066" s="173"/>
      <c r="S1066" s="173"/>
      <c r="T1066" s="173"/>
      <c r="U1066" s="173"/>
      <c r="V1066" s="173"/>
      <c r="W1066" s="173"/>
      <c r="X1066" s="173"/>
      <c r="Y1066" s="173"/>
      <c r="Z1066" s="173"/>
      <c r="AA1066" s="173"/>
      <c r="AB1066" s="173"/>
      <c r="AC1066" s="173"/>
      <c r="AD1066" s="173"/>
      <c r="AE1066" s="173"/>
      <c r="AF1066" s="173"/>
      <c r="AG1066" s="173"/>
      <c r="AH1066" s="173"/>
      <c r="AI1066" s="173"/>
      <c r="AJ1066" s="173"/>
      <c r="AK1066" s="173"/>
      <c r="AL1066" s="173"/>
      <c r="AM1066" s="173"/>
      <c r="AN1066" s="173"/>
      <c r="AO1066" s="173"/>
    </row>
    <row r="1067" spans="1:41" ht="12" customHeight="1">
      <c r="A1067" s="173"/>
      <c r="B1067" s="687"/>
      <c r="C1067" s="662"/>
      <c r="D1067" s="662"/>
      <c r="E1067" s="663"/>
      <c r="F1067" s="290"/>
      <c r="G1067" s="289"/>
      <c r="H1067" s="291"/>
      <c r="I1067" s="292"/>
      <c r="J1067" s="195" t="s">
        <v>267</v>
      </c>
      <c r="K1067" s="173"/>
      <c r="L1067" s="173"/>
      <c r="M1067" s="173"/>
      <c r="N1067" s="173"/>
      <c r="O1067" s="173"/>
      <c r="P1067" s="173"/>
      <c r="Q1067" s="173"/>
      <c r="R1067" s="173"/>
      <c r="S1067" s="173"/>
      <c r="T1067" s="173"/>
      <c r="U1067" s="173"/>
      <c r="V1067" s="173"/>
      <c r="W1067" s="173"/>
      <c r="X1067" s="173"/>
      <c r="Y1067" s="173"/>
      <c r="Z1067" s="173"/>
      <c r="AA1067" s="173"/>
      <c r="AB1067" s="173"/>
      <c r="AC1067" s="173"/>
      <c r="AD1067" s="173"/>
      <c r="AE1067" s="173"/>
      <c r="AF1067" s="173"/>
      <c r="AG1067" s="173"/>
      <c r="AH1067" s="173"/>
      <c r="AI1067" s="173"/>
      <c r="AJ1067" s="173"/>
      <c r="AK1067" s="173"/>
      <c r="AL1067" s="173"/>
      <c r="AM1067" s="173"/>
      <c r="AN1067" s="173"/>
      <c r="AO1067" s="173"/>
    </row>
    <row r="1068" spans="1:41" ht="12" customHeight="1">
      <c r="A1068" s="173"/>
      <c r="B1068" s="684"/>
      <c r="C1068" s="662"/>
      <c r="D1068" s="662"/>
      <c r="E1068" s="663"/>
      <c r="F1068" s="290"/>
      <c r="G1068" s="289"/>
      <c r="H1068" s="288"/>
      <c r="I1068" s="292"/>
      <c r="J1068" s="215" t="e">
        <f>SUM(I1062:I1067)</f>
        <v>#REF!</v>
      </c>
      <c r="K1068" s="173"/>
      <c r="L1068" s="173"/>
      <c r="M1068" s="173"/>
      <c r="N1068" s="173"/>
      <c r="O1068" s="173"/>
      <c r="P1068" s="173"/>
      <c r="Q1068" s="173"/>
      <c r="R1068" s="173"/>
      <c r="S1068" s="173"/>
      <c r="T1068" s="173"/>
      <c r="U1068" s="173"/>
      <c r="V1068" s="173"/>
      <c r="W1068" s="173"/>
      <c r="X1068" s="173"/>
      <c r="Y1068" s="173"/>
      <c r="Z1068" s="173"/>
      <c r="AA1068" s="173"/>
      <c r="AB1068" s="173"/>
      <c r="AC1068" s="173"/>
      <c r="AD1068" s="173"/>
      <c r="AE1068" s="173"/>
      <c r="AF1068" s="173"/>
      <c r="AG1068" s="173"/>
      <c r="AH1068" s="173"/>
      <c r="AI1068" s="173"/>
      <c r="AJ1068" s="173"/>
      <c r="AK1068" s="173"/>
      <c r="AL1068" s="173"/>
      <c r="AM1068" s="173"/>
      <c r="AN1068" s="173"/>
      <c r="AO1068" s="173"/>
    </row>
    <row r="1069" spans="1:41" ht="12" customHeight="1">
      <c r="A1069" s="173"/>
      <c r="B1069" s="689" t="s">
        <v>273</v>
      </c>
      <c r="C1069" s="663"/>
      <c r="D1069" s="287" t="s">
        <v>14</v>
      </c>
      <c r="E1069" s="293" t="s">
        <v>274</v>
      </c>
      <c r="F1069" s="294" t="s">
        <v>275</v>
      </c>
      <c r="G1069" s="293" t="s">
        <v>276</v>
      </c>
      <c r="H1069" s="294" t="s">
        <v>277</v>
      </c>
      <c r="I1069" s="293" t="s">
        <v>278</v>
      </c>
      <c r="J1069" s="203"/>
      <c r="K1069" s="173"/>
      <c r="L1069" s="173"/>
      <c r="M1069" s="173"/>
      <c r="N1069" s="173"/>
      <c r="O1069" s="173"/>
      <c r="P1069" s="173"/>
      <c r="Q1069" s="173"/>
      <c r="R1069" s="173"/>
      <c r="S1069" s="173"/>
      <c r="T1069" s="173"/>
      <c r="U1069" s="173"/>
      <c r="V1069" s="173"/>
      <c r="W1069" s="173"/>
      <c r="X1069" s="173"/>
      <c r="Y1069" s="173"/>
      <c r="Z1069" s="173"/>
      <c r="AA1069" s="173"/>
      <c r="AB1069" s="173"/>
      <c r="AC1069" s="173"/>
      <c r="AD1069" s="173"/>
      <c r="AE1069" s="173"/>
      <c r="AF1069" s="173"/>
      <c r="AG1069" s="173"/>
      <c r="AH1069" s="173"/>
      <c r="AI1069" s="173"/>
      <c r="AJ1069" s="173"/>
      <c r="AK1069" s="173"/>
      <c r="AL1069" s="173"/>
      <c r="AM1069" s="173"/>
      <c r="AN1069" s="173"/>
      <c r="AO1069" s="173"/>
    </row>
    <row r="1070" spans="1:41" ht="12" customHeight="1">
      <c r="A1070" s="173"/>
      <c r="B1070" s="669" t="s">
        <v>279</v>
      </c>
      <c r="C1070" s="663"/>
      <c r="D1070" s="196">
        <v>1</v>
      </c>
      <c r="E1070" s="195">
        <f>90000*D1070</f>
        <v>90000</v>
      </c>
      <c r="F1070" s="196">
        <v>85</v>
      </c>
      <c r="G1070" s="195">
        <f t="shared" si="83" ref="G1070:G1071">SUM(E1070*(1+F1070/100))</f>
        <v>166500</v>
      </c>
      <c r="H1070" s="196">
        <v>48</v>
      </c>
      <c r="I1070" s="211">
        <f t="shared" si="84" ref="I1070:I1071">SUM(G1070/H1070)</f>
        <v>3468.75</v>
      </c>
      <c r="J1070" s="694"/>
      <c r="K1070" s="173"/>
      <c r="L1070" s="173"/>
      <c r="M1070" s="173"/>
      <c r="N1070" s="173"/>
      <c r="O1070" s="173"/>
      <c r="P1070" s="173"/>
      <c r="Q1070" s="173"/>
      <c r="R1070" s="173"/>
      <c r="S1070" s="173"/>
      <c r="T1070" s="173"/>
      <c r="U1070" s="173"/>
      <c r="V1070" s="173"/>
      <c r="W1070" s="173"/>
      <c r="X1070" s="173"/>
      <c r="Y1070" s="173"/>
      <c r="Z1070" s="173"/>
      <c r="AA1070" s="173"/>
      <c r="AB1070" s="173"/>
      <c r="AC1070" s="173"/>
      <c r="AD1070" s="173"/>
      <c r="AE1070" s="173"/>
      <c r="AF1070" s="173"/>
      <c r="AG1070" s="173"/>
      <c r="AH1070" s="173"/>
      <c r="AI1070" s="173"/>
      <c r="AJ1070" s="173"/>
      <c r="AK1070" s="173"/>
      <c r="AL1070" s="173"/>
      <c r="AM1070" s="173"/>
      <c r="AN1070" s="173"/>
      <c r="AO1070" s="173"/>
    </row>
    <row r="1071" spans="1:41" ht="12" customHeight="1">
      <c r="A1071" s="173"/>
      <c r="B1071" s="669" t="s">
        <v>280</v>
      </c>
      <c r="C1071" s="663"/>
      <c r="D1071" s="196">
        <v>1</v>
      </c>
      <c r="E1071" s="195">
        <f>40000*D1071</f>
        <v>40000</v>
      </c>
      <c r="F1071" s="196">
        <f>F1070</f>
        <v>85</v>
      </c>
      <c r="G1071" s="195">
        <f t="shared" si="83"/>
        <v>74000</v>
      </c>
      <c r="H1071" s="196">
        <f>H1070</f>
        <v>48</v>
      </c>
      <c r="I1071" s="211">
        <f t="shared" si="84"/>
        <v>1541.6666666666667</v>
      </c>
      <c r="J1071" s="695"/>
      <c r="K1071" s="173"/>
      <c r="L1071" s="173"/>
      <c r="M1071" s="173"/>
      <c r="N1071" s="173"/>
      <c r="O1071" s="173"/>
      <c r="P1071" s="173"/>
      <c r="Q1071" s="173"/>
      <c r="R1071" s="173"/>
      <c r="S1071" s="173"/>
      <c r="T1071" s="173"/>
      <c r="U1071" s="173"/>
      <c r="V1071" s="173"/>
      <c r="W1071" s="173"/>
      <c r="X1071" s="173"/>
      <c r="Y1071" s="173"/>
      <c r="Z1071" s="173"/>
      <c r="AA1071" s="173"/>
      <c r="AB1071" s="173"/>
      <c r="AC1071" s="173"/>
      <c r="AD1071" s="173"/>
      <c r="AE1071" s="173"/>
      <c r="AF1071" s="173"/>
      <c r="AG1071" s="173"/>
      <c r="AH1071" s="173"/>
      <c r="AI1071" s="173"/>
      <c r="AJ1071" s="173"/>
      <c r="AK1071" s="173"/>
      <c r="AL1071" s="173"/>
      <c r="AM1071" s="173"/>
      <c r="AN1071" s="173"/>
      <c r="AO1071" s="173"/>
    </row>
    <row r="1072" spans="1:41" ht="12" customHeight="1">
      <c r="A1072" s="173"/>
      <c r="B1072" s="684"/>
      <c r="C1072" s="662"/>
      <c r="D1072" s="663"/>
      <c r="E1072" s="289"/>
      <c r="F1072" s="288"/>
      <c r="G1072" s="289"/>
      <c r="H1072" s="288"/>
      <c r="I1072" s="292"/>
      <c r="J1072" s="195" t="s">
        <v>267</v>
      </c>
      <c r="K1072" s="173"/>
      <c r="L1072" s="173"/>
      <c r="M1072" s="173"/>
      <c r="N1072" s="173"/>
      <c r="O1072" s="173"/>
      <c r="P1072" s="173"/>
      <c r="Q1072" s="173"/>
      <c r="R1072" s="173"/>
      <c r="S1072" s="173"/>
      <c r="T1072" s="173"/>
      <c r="U1072" s="173"/>
      <c r="V1072" s="173"/>
      <c r="W1072" s="173"/>
      <c r="X1072" s="173"/>
      <c r="Y1072" s="173"/>
      <c r="Z1072" s="173"/>
      <c r="AA1072" s="173"/>
      <c r="AB1072" s="173"/>
      <c r="AC1072" s="173"/>
      <c r="AD1072" s="173"/>
      <c r="AE1072" s="173"/>
      <c r="AF1072" s="173"/>
      <c r="AG1072" s="173"/>
      <c r="AH1072" s="173"/>
      <c r="AI1072" s="173"/>
      <c r="AJ1072" s="173"/>
      <c r="AK1072" s="173"/>
      <c r="AL1072" s="173"/>
      <c r="AM1072" s="173"/>
      <c r="AN1072" s="173"/>
      <c r="AO1072" s="173"/>
    </row>
    <row r="1073" spans="1:41" ht="12" customHeight="1">
      <c r="A1073" s="173"/>
      <c r="B1073" s="687"/>
      <c r="C1073" s="662"/>
      <c r="D1073" s="663"/>
      <c r="E1073" s="292"/>
      <c r="F1073" s="288"/>
      <c r="G1073" s="292"/>
      <c r="H1073" s="288"/>
      <c r="I1073" s="292"/>
      <c r="J1073" s="203">
        <f>SUM(I1070:I1071)</f>
        <v>5010.416666666667</v>
      </c>
      <c r="K1073" s="173"/>
      <c r="L1073" s="173"/>
      <c r="M1073" s="173"/>
      <c r="N1073" s="173"/>
      <c r="O1073" s="173"/>
      <c r="P1073" s="173"/>
      <c r="Q1073" s="173"/>
      <c r="R1073" s="173"/>
      <c r="S1073" s="173"/>
      <c r="T1073" s="173"/>
      <c r="U1073" s="173"/>
      <c r="V1073" s="173"/>
      <c r="W1073" s="173"/>
      <c r="X1073" s="173"/>
      <c r="Y1073" s="173"/>
      <c r="Z1073" s="173"/>
      <c r="AA1073" s="173"/>
      <c r="AB1073" s="173"/>
      <c r="AC1073" s="173"/>
      <c r="AD1073" s="173"/>
      <c r="AE1073" s="173"/>
      <c r="AF1073" s="173"/>
      <c r="AG1073" s="173"/>
      <c r="AH1073" s="173"/>
      <c r="AI1073" s="173"/>
      <c r="AJ1073" s="173"/>
      <c r="AK1073" s="173"/>
      <c r="AL1073" s="173"/>
      <c r="AM1073" s="173"/>
      <c r="AN1073" s="173"/>
      <c r="AO1073" s="173"/>
    </row>
    <row r="1074" spans="1:41" ht="12" customHeight="1">
      <c r="A1074" s="173"/>
      <c r="B1074" s="689" t="s">
        <v>281</v>
      </c>
      <c r="C1074" s="662"/>
      <c r="D1074" s="663"/>
      <c r="E1074" s="293" t="s">
        <v>13</v>
      </c>
      <c r="F1074" s="294" t="s">
        <v>14</v>
      </c>
      <c r="G1074" s="312" t="s">
        <v>282</v>
      </c>
      <c r="H1074" s="294" t="s">
        <v>283</v>
      </c>
      <c r="I1074" s="293" t="s">
        <v>264</v>
      </c>
      <c r="J1074" s="219"/>
      <c r="K1074" s="173"/>
      <c r="L1074" s="173"/>
      <c r="M1074" s="173"/>
      <c r="N1074" s="173"/>
      <c r="O1074" s="173"/>
      <c r="P1074" s="173"/>
      <c r="Q1074" s="173"/>
      <c r="R1074" s="173"/>
      <c r="S1074" s="173"/>
      <c r="T1074" s="173"/>
      <c r="U1074" s="173"/>
      <c r="V1074" s="173"/>
      <c r="W1074" s="173"/>
      <c r="X1074" s="173"/>
      <c r="Y1074" s="173"/>
      <c r="Z1074" s="173"/>
      <c r="AA1074" s="173"/>
      <c r="AB1074" s="173"/>
      <c r="AC1074" s="173"/>
      <c r="AD1074" s="173"/>
      <c r="AE1074" s="173"/>
      <c r="AF1074" s="173"/>
      <c r="AG1074" s="173"/>
      <c r="AH1074" s="173"/>
      <c r="AI1074" s="173"/>
      <c r="AJ1074" s="173"/>
      <c r="AK1074" s="173"/>
      <c r="AL1074" s="173"/>
      <c r="AM1074" s="173"/>
      <c r="AN1074" s="173"/>
      <c r="AO1074" s="173"/>
    </row>
    <row r="1075" spans="1:41" ht="24.75" customHeight="1">
      <c r="A1075" s="173"/>
      <c r="B1075" s="698"/>
      <c r="C1075" s="662"/>
      <c r="D1075" s="668"/>
      <c r="E1075" s="301"/>
      <c r="F1075" s="297"/>
      <c r="G1075" s="296"/>
      <c r="H1075" s="297"/>
      <c r="I1075" s="299"/>
      <c r="J1075" s="289"/>
      <c r="K1075" s="173"/>
      <c r="L1075" s="173"/>
      <c r="M1075" s="173"/>
      <c r="N1075" s="173"/>
      <c r="O1075" s="173"/>
      <c r="P1075" s="173"/>
      <c r="Q1075" s="173"/>
      <c r="R1075" s="173"/>
      <c r="S1075" s="173"/>
      <c r="T1075" s="173"/>
      <c r="U1075" s="173"/>
      <c r="V1075" s="173"/>
      <c r="W1075" s="173"/>
      <c r="X1075" s="173"/>
      <c r="Y1075" s="173"/>
      <c r="Z1075" s="173"/>
      <c r="AA1075" s="173"/>
      <c r="AB1075" s="173"/>
      <c r="AC1075" s="173"/>
      <c r="AD1075" s="173"/>
      <c r="AE1075" s="173"/>
      <c r="AF1075" s="173"/>
      <c r="AG1075" s="173"/>
      <c r="AH1075" s="173"/>
      <c r="AI1075" s="173"/>
      <c r="AJ1075" s="173"/>
      <c r="AK1075" s="173"/>
      <c r="AL1075" s="173"/>
      <c r="AM1075" s="173"/>
      <c r="AN1075" s="173"/>
      <c r="AO1075" s="173"/>
    </row>
    <row r="1076" spans="1:41" ht="12" customHeight="1">
      <c r="A1076" s="173"/>
      <c r="B1076" s="687"/>
      <c r="C1076" s="662"/>
      <c r="D1076" s="663"/>
      <c r="E1076" s="289"/>
      <c r="F1076" s="300"/>
      <c r="G1076" s="289"/>
      <c r="H1076" s="288"/>
      <c r="I1076" s="292"/>
      <c r="J1076" s="289" t="s">
        <v>267</v>
      </c>
      <c r="K1076" s="173"/>
      <c r="L1076" s="173"/>
      <c r="M1076" s="173"/>
      <c r="N1076" s="173"/>
      <c r="O1076" s="173"/>
      <c r="P1076" s="173"/>
      <c r="Q1076" s="173"/>
      <c r="R1076" s="173"/>
      <c r="S1076" s="173"/>
      <c r="T1076" s="173"/>
      <c r="U1076" s="173"/>
      <c r="V1076" s="173"/>
      <c r="W1076" s="173"/>
      <c r="X1076" s="173"/>
      <c r="Y1076" s="173"/>
      <c r="Z1076" s="173"/>
      <c r="AA1076" s="173"/>
      <c r="AB1076" s="173"/>
      <c r="AC1076" s="173"/>
      <c r="AD1076" s="173"/>
      <c r="AE1076" s="173"/>
      <c r="AF1076" s="173"/>
      <c r="AG1076" s="173"/>
      <c r="AH1076" s="173"/>
      <c r="AI1076" s="173"/>
      <c r="AJ1076" s="173"/>
      <c r="AK1076" s="173"/>
      <c r="AL1076" s="173"/>
      <c r="AM1076" s="173"/>
      <c r="AN1076" s="173"/>
      <c r="AO1076" s="173"/>
    </row>
    <row r="1077" spans="1:41" ht="12" customHeight="1">
      <c r="A1077" s="173"/>
      <c r="B1077" s="687"/>
      <c r="C1077" s="662"/>
      <c r="D1077" s="663"/>
      <c r="E1077" s="289"/>
      <c r="F1077" s="300"/>
      <c r="G1077" s="289"/>
      <c r="H1077" s="288"/>
      <c r="I1077" s="292"/>
      <c r="J1077" s="203">
        <f>SUM(I1075)</f>
        <v>0</v>
      </c>
      <c r="K1077" s="173"/>
      <c r="L1077" s="173"/>
      <c r="M1077" s="173"/>
      <c r="N1077" s="173"/>
      <c r="O1077" s="173"/>
      <c r="P1077" s="173"/>
      <c r="Q1077" s="173"/>
      <c r="R1077" s="173"/>
      <c r="S1077" s="173"/>
      <c r="T1077" s="173"/>
      <c r="U1077" s="173"/>
      <c r="V1077" s="173"/>
      <c r="W1077" s="173"/>
      <c r="X1077" s="173"/>
      <c r="Y1077" s="173"/>
      <c r="Z1077" s="173"/>
      <c r="AA1077" s="173"/>
      <c r="AB1077" s="173"/>
      <c r="AC1077" s="173"/>
      <c r="AD1077" s="173"/>
      <c r="AE1077" s="173"/>
      <c r="AF1077" s="173"/>
      <c r="AG1077" s="173"/>
      <c r="AH1077" s="173"/>
      <c r="AI1077" s="173"/>
      <c r="AJ1077" s="173"/>
      <c r="AK1077" s="173"/>
      <c r="AL1077" s="173"/>
      <c r="AM1077" s="173"/>
      <c r="AN1077" s="173"/>
      <c r="AO1077" s="173"/>
    </row>
    <row r="1078" spans="1:41" ht="12" customHeight="1">
      <c r="A1078" s="173"/>
      <c r="B1078" s="688" t="s">
        <v>137</v>
      </c>
      <c r="C1078" s="662"/>
      <c r="D1078" s="662"/>
      <c r="E1078" s="662"/>
      <c r="F1078" s="662"/>
      <c r="G1078" s="662"/>
      <c r="H1078" s="662"/>
      <c r="I1078" s="663"/>
      <c r="J1078" s="219" t="e">
        <f>SUM(J1068+J1059+J1073+J1077)</f>
        <v>#REF!</v>
      </c>
      <c r="K1078" s="173"/>
      <c r="L1078" s="173"/>
      <c r="M1078" s="173"/>
      <c r="N1078" s="173"/>
      <c r="O1078" s="173"/>
      <c r="P1078" s="173"/>
      <c r="Q1078" s="173"/>
      <c r="R1078" s="173"/>
      <c r="S1078" s="173"/>
      <c r="T1078" s="173"/>
      <c r="U1078" s="173"/>
      <c r="V1078" s="173"/>
      <c r="W1078" s="173"/>
      <c r="X1078" s="173"/>
      <c r="Y1078" s="173"/>
      <c r="Z1078" s="173"/>
      <c r="AA1078" s="173"/>
      <c r="AB1078" s="173"/>
      <c r="AC1078" s="173"/>
      <c r="AD1078" s="173"/>
      <c r="AE1078" s="173"/>
      <c r="AF1078" s="173"/>
      <c r="AG1078" s="173"/>
      <c r="AH1078" s="173"/>
      <c r="AI1078" s="173"/>
      <c r="AJ1078" s="173"/>
      <c r="AK1078" s="173"/>
      <c r="AL1078" s="173"/>
      <c r="AM1078" s="173"/>
      <c r="AN1078" s="173"/>
      <c r="AO1078" s="173"/>
    </row>
    <row r="1079" spans="1:41" ht="24" customHeight="1">
      <c r="A1079" s="173"/>
      <c r="B1079" s="688" t="s">
        <v>284</v>
      </c>
      <c r="C1079" s="662"/>
      <c r="D1079" s="662"/>
      <c r="E1079" s="662"/>
      <c r="F1079" s="662"/>
      <c r="G1079" s="662"/>
      <c r="H1079" s="662"/>
      <c r="I1079" s="663"/>
      <c r="J1079" s="203" t="e">
        <f>J1078</f>
        <v>#REF!</v>
      </c>
      <c r="K1079" s="173"/>
      <c r="L1079" s="173"/>
      <c r="M1079" s="173"/>
      <c r="N1079" s="173"/>
      <c r="O1079" s="173"/>
      <c r="P1079" s="173"/>
      <c r="Q1079" s="173"/>
      <c r="R1079" s="173"/>
      <c r="S1079" s="173"/>
      <c r="T1079" s="173"/>
      <c r="U1079" s="173"/>
      <c r="V1079" s="173"/>
      <c r="W1079" s="173"/>
      <c r="X1079" s="173"/>
      <c r="Y1079" s="173"/>
      <c r="Z1079" s="173"/>
      <c r="AA1079" s="173"/>
      <c r="AB1079" s="173"/>
      <c r="AC1079" s="173"/>
      <c r="AD1079" s="173"/>
      <c r="AE1079" s="173"/>
      <c r="AF1079" s="173"/>
      <c r="AG1079" s="173"/>
      <c r="AH1079" s="173"/>
      <c r="AI1079" s="173"/>
      <c r="AJ1079" s="173"/>
      <c r="AK1079" s="173"/>
      <c r="AL1079" s="173"/>
      <c r="AM1079" s="173"/>
      <c r="AN1079" s="173"/>
      <c r="AO1079" s="173"/>
    </row>
    <row r="1080" spans="1:41" ht="12" customHeight="1">
      <c r="A1080" s="173"/>
      <c r="B1080" s="176"/>
      <c r="C1080" s="179"/>
      <c r="D1080" s="177"/>
      <c r="E1080" s="178"/>
      <c r="F1080" s="177"/>
      <c r="G1080" s="178"/>
      <c r="H1080" s="179"/>
      <c r="I1080" s="178"/>
      <c r="J1080" s="180"/>
      <c r="K1080" s="173"/>
      <c r="L1080" s="173"/>
      <c r="M1080" s="173"/>
      <c r="N1080" s="173"/>
      <c r="O1080" s="173"/>
      <c r="P1080" s="173"/>
      <c r="Q1080" s="173"/>
      <c r="R1080" s="173"/>
      <c r="S1080" s="173"/>
      <c r="T1080" s="173"/>
      <c r="U1080" s="173"/>
      <c r="V1080" s="173"/>
      <c r="W1080" s="173"/>
      <c r="X1080" s="173"/>
      <c r="Y1080" s="173"/>
      <c r="Z1080" s="173"/>
      <c r="AA1080" s="173"/>
      <c r="AB1080" s="173"/>
      <c r="AC1080" s="173"/>
      <c r="AD1080" s="173"/>
      <c r="AE1080" s="173"/>
      <c r="AF1080" s="173"/>
      <c r="AG1080" s="173"/>
      <c r="AH1080" s="173"/>
      <c r="AI1080" s="173"/>
      <c r="AJ1080" s="173"/>
      <c r="AK1080" s="173"/>
      <c r="AL1080" s="173"/>
      <c r="AM1080" s="173"/>
      <c r="AN1080" s="173"/>
      <c r="AO1080" s="173"/>
    </row>
    <row r="1081" spans="1:41" ht="12" customHeight="1">
      <c r="A1081" s="173"/>
      <c r="B1081" s="222"/>
      <c r="C1081" s="223"/>
      <c r="D1081" s="224"/>
      <c r="E1081" s="225"/>
      <c r="F1081" s="224"/>
      <c r="G1081" s="225"/>
      <c r="H1081" s="223"/>
      <c r="I1081" s="225"/>
      <c r="J1081" s="226"/>
      <c r="K1081" s="173"/>
      <c r="L1081" s="173"/>
      <c r="M1081" s="173"/>
      <c r="N1081" s="173"/>
      <c r="O1081" s="173"/>
      <c r="P1081" s="173"/>
      <c r="Q1081" s="173"/>
      <c r="R1081" s="173"/>
      <c r="S1081" s="173"/>
      <c r="T1081" s="173"/>
      <c r="U1081" s="173"/>
      <c r="V1081" s="173"/>
      <c r="W1081" s="173"/>
      <c r="X1081" s="173"/>
      <c r="Y1081" s="173"/>
      <c r="Z1081" s="173"/>
      <c r="AA1081" s="173"/>
      <c r="AB1081" s="173"/>
      <c r="AC1081" s="173"/>
      <c r="AD1081" s="173"/>
      <c r="AE1081" s="173"/>
      <c r="AF1081" s="173"/>
      <c r="AG1081" s="173"/>
      <c r="AH1081" s="173"/>
      <c r="AI1081" s="173"/>
      <c r="AJ1081" s="173"/>
      <c r="AK1081" s="173"/>
      <c r="AL1081" s="173"/>
      <c r="AM1081" s="173"/>
      <c r="AN1081" s="173"/>
      <c r="AO1081" s="173"/>
    </row>
    <row r="1082" spans="1:41" ht="27" customHeight="1">
      <c r="A1082" s="314"/>
      <c r="B1082" s="314"/>
      <c r="C1082" s="314"/>
      <c r="D1082" s="314"/>
      <c r="E1082" s="322"/>
      <c r="F1082" s="314"/>
      <c r="G1082" s="322"/>
      <c r="H1082" s="314"/>
      <c r="I1082" s="322"/>
      <c r="J1082" s="322"/>
      <c r="K1082" s="314"/>
      <c r="L1082" s="314"/>
      <c r="M1082" s="314"/>
      <c r="N1082" s="314"/>
      <c r="O1082" s="314"/>
      <c r="P1082" s="314"/>
      <c r="Q1082" s="314"/>
      <c r="R1082" s="314"/>
      <c r="S1082" s="314"/>
      <c r="T1082" s="314"/>
      <c r="U1082" s="314"/>
      <c r="V1082" s="314"/>
      <c r="W1082" s="314"/>
      <c r="X1082" s="314"/>
      <c r="Y1082" s="314"/>
      <c r="Z1082" s="314"/>
      <c r="AA1082" s="314"/>
      <c r="AB1082" s="314"/>
      <c r="AC1082" s="314"/>
      <c r="AD1082" s="314"/>
      <c r="AE1082" s="314"/>
      <c r="AF1082" s="314"/>
      <c r="AG1082" s="314"/>
      <c r="AH1082" s="314"/>
      <c r="AI1082" s="314"/>
      <c r="AJ1082" s="314"/>
      <c r="AK1082" s="314"/>
      <c r="AL1082" s="314"/>
      <c r="AM1082" s="314"/>
      <c r="AN1082" s="314"/>
      <c r="AO1082" s="314"/>
    </row>
    <row r="1083" spans="1:41" ht="27" customHeight="1">
      <c r="A1083" s="314"/>
      <c r="B1083" s="314"/>
      <c r="C1083" s="314"/>
      <c r="D1083" s="314"/>
      <c r="E1083" s="322"/>
      <c r="F1083" s="314"/>
      <c r="G1083" s="322"/>
      <c r="H1083" s="314"/>
      <c r="I1083" s="322"/>
      <c r="J1083" s="322"/>
      <c r="K1083" s="314"/>
      <c r="L1083" s="314"/>
      <c r="M1083" s="314"/>
      <c r="N1083" s="314"/>
      <c r="O1083" s="314"/>
      <c r="P1083" s="314"/>
      <c r="Q1083" s="314"/>
      <c r="R1083" s="314"/>
      <c r="S1083" s="314"/>
      <c r="T1083" s="314"/>
      <c r="U1083" s="314"/>
      <c r="V1083" s="314"/>
      <c r="W1083" s="314"/>
      <c r="X1083" s="314"/>
      <c r="Y1083" s="314"/>
      <c r="Z1083" s="314"/>
      <c r="AA1083" s="314"/>
      <c r="AB1083" s="314"/>
      <c r="AC1083" s="314"/>
      <c r="AD1083" s="314"/>
      <c r="AE1083" s="314"/>
      <c r="AF1083" s="314"/>
      <c r="AG1083" s="314"/>
      <c r="AH1083" s="314"/>
      <c r="AI1083" s="314"/>
      <c r="AJ1083" s="314"/>
      <c r="AK1083" s="314"/>
      <c r="AL1083" s="314"/>
      <c r="AM1083" s="314"/>
      <c r="AN1083" s="314"/>
      <c r="AO1083" s="314"/>
    </row>
    <row r="1084" spans="1:41" ht="12" customHeight="1">
      <c r="A1084" s="314"/>
      <c r="B1084" s="176"/>
      <c r="C1084" s="177"/>
      <c r="D1084" s="177"/>
      <c r="E1084" s="178"/>
      <c r="F1084" s="177"/>
      <c r="G1084" s="178"/>
      <c r="H1084" s="179"/>
      <c r="I1084" s="178"/>
      <c r="J1084" s="180"/>
      <c r="K1084" s="314"/>
      <c r="L1084" s="314"/>
      <c r="M1084" s="314"/>
      <c r="N1084" s="314"/>
      <c r="O1084" s="314"/>
      <c r="P1084" s="314"/>
      <c r="Q1084" s="314"/>
      <c r="R1084" s="314"/>
      <c r="S1084" s="314"/>
      <c r="T1084" s="314"/>
      <c r="U1084" s="314"/>
      <c r="V1084" s="314"/>
      <c r="W1084" s="314"/>
      <c r="X1084" s="314"/>
      <c r="Y1084" s="314"/>
      <c r="Z1084" s="314"/>
      <c r="AA1084" s="314"/>
      <c r="AB1084" s="314"/>
      <c r="AC1084" s="314"/>
      <c r="AD1084" s="314"/>
      <c r="AE1084" s="314"/>
      <c r="AF1084" s="314"/>
      <c r="AG1084" s="314"/>
      <c r="AH1084" s="314"/>
      <c r="AI1084" s="314"/>
      <c r="AJ1084" s="314"/>
      <c r="AK1084" s="314"/>
      <c r="AL1084" s="314"/>
      <c r="AM1084" s="314"/>
      <c r="AN1084" s="314"/>
      <c r="AO1084" s="314"/>
    </row>
    <row r="1085" spans="1:41" ht="12" customHeight="1">
      <c r="A1085" s="314"/>
      <c r="B1085" s="697" t="s">
        <v>257</v>
      </c>
      <c r="C1085" s="676"/>
      <c r="D1085" s="690" t="e">
        <f>+$D$8</f>
        <v>#REF!</v>
      </c>
      <c r="E1085" s="672"/>
      <c r="F1085" s="672"/>
      <c r="G1085" s="672"/>
      <c r="H1085" s="672"/>
      <c r="I1085" s="672"/>
      <c r="J1085" s="673"/>
      <c r="K1085" s="314"/>
      <c r="L1085" s="314"/>
      <c r="M1085" s="314"/>
      <c r="N1085" s="314"/>
      <c r="O1085" s="314"/>
      <c r="P1085" s="314"/>
      <c r="Q1085" s="314"/>
      <c r="R1085" s="314"/>
      <c r="S1085" s="314"/>
      <c r="T1085" s="314"/>
      <c r="U1085" s="314"/>
      <c r="V1085" s="314"/>
      <c r="W1085" s="314"/>
      <c r="X1085" s="314"/>
      <c r="Y1085" s="314"/>
      <c r="Z1085" s="314"/>
      <c r="AA1085" s="314"/>
      <c r="AB1085" s="314"/>
      <c r="AC1085" s="314"/>
      <c r="AD1085" s="314"/>
      <c r="AE1085" s="314"/>
      <c r="AF1085" s="314"/>
      <c r="AG1085" s="314"/>
      <c r="AH1085" s="314"/>
      <c r="AI1085" s="314"/>
      <c r="AJ1085" s="314"/>
      <c r="AK1085" s="314"/>
      <c r="AL1085" s="314"/>
      <c r="AM1085" s="314"/>
      <c r="AN1085" s="314"/>
      <c r="AO1085" s="314"/>
    </row>
    <row r="1086" spans="1:41" ht="30.75" customHeight="1">
      <c r="A1086" s="314"/>
      <c r="B1086" s="181"/>
      <c r="C1086" s="182"/>
      <c r="D1086" s="674"/>
      <c r="E1086" s="637"/>
      <c r="F1086" s="637"/>
      <c r="G1086" s="637"/>
      <c r="H1086" s="637"/>
      <c r="I1086" s="637"/>
      <c r="J1086" s="638"/>
      <c r="K1086" s="314"/>
      <c r="L1086" s="314"/>
      <c r="M1086" s="314"/>
      <c r="N1086" s="314"/>
      <c r="O1086" s="314"/>
      <c r="P1086" s="314"/>
      <c r="Q1086" s="314"/>
      <c r="R1086" s="314"/>
      <c r="S1086" s="314"/>
      <c r="T1086" s="314"/>
      <c r="U1086" s="314"/>
      <c r="V1086" s="314"/>
      <c r="W1086" s="314"/>
      <c r="X1086" s="314"/>
      <c r="Y1086" s="314"/>
      <c r="Z1086" s="314"/>
      <c r="AA1086" s="314"/>
      <c r="AB1086" s="314"/>
      <c r="AC1086" s="314"/>
      <c r="AD1086" s="314"/>
      <c r="AE1086" s="314"/>
      <c r="AF1086" s="314"/>
      <c r="AG1086" s="314"/>
      <c r="AH1086" s="314"/>
      <c r="AI1086" s="314"/>
      <c r="AJ1086" s="314"/>
      <c r="AK1086" s="314"/>
      <c r="AL1086" s="314"/>
      <c r="AM1086" s="314"/>
      <c r="AN1086" s="314"/>
      <c r="AO1086" s="314"/>
    </row>
    <row r="1087" spans="1:41" ht="12" customHeight="1">
      <c r="A1087" s="314"/>
      <c r="B1087" s="181"/>
      <c r="C1087" s="182"/>
      <c r="D1087" s="183"/>
      <c r="E1087" s="184"/>
      <c r="F1087" s="183"/>
      <c r="G1087" s="184"/>
      <c r="H1087" s="183"/>
      <c r="I1087" s="184"/>
      <c r="J1087" s="185"/>
      <c r="K1087" s="314"/>
      <c r="L1087" s="314"/>
      <c r="M1087" s="314"/>
      <c r="N1087" s="314"/>
      <c r="O1087" s="314"/>
      <c r="P1087" s="314"/>
      <c r="Q1087" s="314"/>
      <c r="R1087" s="314"/>
      <c r="S1087" s="314"/>
      <c r="T1087" s="314"/>
      <c r="U1087" s="314"/>
      <c r="V1087" s="314"/>
      <c r="W1087" s="314"/>
      <c r="X1087" s="314"/>
      <c r="Y1087" s="314"/>
      <c r="Z1087" s="314"/>
      <c r="AA1087" s="314"/>
      <c r="AB1087" s="314"/>
      <c r="AC1087" s="314"/>
      <c r="AD1087" s="314"/>
      <c r="AE1087" s="314"/>
      <c r="AF1087" s="314"/>
      <c r="AG1087" s="314"/>
      <c r="AH1087" s="314"/>
      <c r="AI1087" s="314"/>
      <c r="AJ1087" s="314"/>
      <c r="AK1087" s="314"/>
      <c r="AL1087" s="314"/>
      <c r="AM1087" s="314"/>
      <c r="AN1087" s="314"/>
      <c r="AO1087" s="314"/>
    </row>
    <row r="1088" spans="1:41" ht="12" customHeight="1">
      <c r="A1088" s="314"/>
      <c r="B1088" s="186" t="s">
        <v>258</v>
      </c>
      <c r="C1088" s="187" t="e">
        <f>+'BLOQUE PRINCIPAL'!#REF!</f>
        <v>#REF!</v>
      </c>
      <c r="D1088" s="675" t="e">
        <f>+'BLOQUE PRINCIPAL'!#REF!</f>
        <v>#REF!</v>
      </c>
      <c r="E1088" s="640"/>
      <c r="F1088" s="640"/>
      <c r="G1088" s="640"/>
      <c r="H1088" s="676"/>
      <c r="I1088" s="677" t="s">
        <v>259</v>
      </c>
      <c r="J1088" s="641"/>
      <c r="K1088" s="314"/>
      <c r="L1088" s="314"/>
      <c r="M1088" s="314"/>
      <c r="N1088" s="314"/>
      <c r="O1088" s="314"/>
      <c r="P1088" s="314"/>
      <c r="Q1088" s="314"/>
      <c r="R1088" s="314"/>
      <c r="S1088" s="314"/>
      <c r="T1088" s="314"/>
      <c r="U1088" s="314"/>
      <c r="V1088" s="314"/>
      <c r="W1088" s="314"/>
      <c r="X1088" s="314"/>
      <c r="Y1088" s="314"/>
      <c r="Z1088" s="314"/>
      <c r="AA1088" s="314"/>
      <c r="AB1088" s="314"/>
      <c r="AC1088" s="314"/>
      <c r="AD1088" s="314"/>
      <c r="AE1088" s="314"/>
      <c r="AF1088" s="314"/>
      <c r="AG1088" s="314"/>
      <c r="AH1088" s="314"/>
      <c r="AI1088" s="314"/>
      <c r="AJ1088" s="314"/>
      <c r="AK1088" s="314"/>
      <c r="AL1088" s="314"/>
      <c r="AM1088" s="314"/>
      <c r="AN1088" s="314"/>
      <c r="AO1088" s="314"/>
    </row>
    <row r="1089" spans="1:41" ht="12" customHeight="1">
      <c r="A1089" s="314"/>
      <c r="B1089" s="188" t="s">
        <v>260</v>
      </c>
      <c r="C1089" s="189" t="e">
        <f>+'BLOQUE PRINCIPAL'!#REF!</f>
        <v>#REF!</v>
      </c>
      <c r="D1089" s="678" t="e">
        <f>+'BLOQUE PRINCIPAL'!#REF!</f>
        <v>#REF!</v>
      </c>
      <c r="E1089" s="679"/>
      <c r="F1089" s="679"/>
      <c r="G1089" s="679"/>
      <c r="H1089" s="680"/>
      <c r="I1089" s="190" t="s">
        <v>196</v>
      </c>
      <c r="J1089" s="191" t="e">
        <f>+'BLOQUE PRINCIPAL'!#REF!</f>
        <v>#REF!</v>
      </c>
      <c r="K1089" s="314"/>
      <c r="L1089" s="314"/>
      <c r="M1089" s="314"/>
      <c r="N1089" s="314"/>
      <c r="O1089" s="314"/>
      <c r="P1089" s="314"/>
      <c r="Q1089" s="314"/>
      <c r="R1089" s="314"/>
      <c r="S1089" s="314"/>
      <c r="T1089" s="314"/>
      <c r="U1089" s="314"/>
      <c r="V1089" s="314"/>
      <c r="W1089" s="314"/>
      <c r="X1089" s="314"/>
      <c r="Y1089" s="314"/>
      <c r="Z1089" s="314"/>
      <c r="AA1089" s="314"/>
      <c r="AB1089" s="314"/>
      <c r="AC1089" s="314"/>
      <c r="AD1089" s="314"/>
      <c r="AE1089" s="314"/>
      <c r="AF1089" s="314"/>
      <c r="AG1089" s="314"/>
      <c r="AH1089" s="314"/>
      <c r="AI1089" s="314"/>
      <c r="AJ1089" s="314"/>
      <c r="AK1089" s="314"/>
      <c r="AL1089" s="314"/>
      <c r="AM1089" s="314"/>
      <c r="AN1089" s="314"/>
      <c r="AO1089" s="314"/>
    </row>
    <row r="1090" spans="1:41" ht="12" customHeight="1">
      <c r="A1090" s="314"/>
      <c r="B1090" s="667" t="s">
        <v>261</v>
      </c>
      <c r="C1090" s="662"/>
      <c r="D1090" s="662"/>
      <c r="E1090" s="663"/>
      <c r="F1090" s="194" t="s">
        <v>13</v>
      </c>
      <c r="G1090" s="193" t="s">
        <v>262</v>
      </c>
      <c r="H1090" s="194" t="s">
        <v>263</v>
      </c>
      <c r="I1090" s="193" t="s">
        <v>264</v>
      </c>
      <c r="J1090" s="195"/>
      <c r="K1090" s="314"/>
      <c r="L1090" s="314"/>
      <c r="M1090" s="314"/>
      <c r="N1090" s="314"/>
      <c r="O1090" s="314"/>
      <c r="P1090" s="314"/>
      <c r="Q1090" s="314"/>
      <c r="R1090" s="314"/>
      <c r="S1090" s="314"/>
      <c r="T1090" s="314"/>
      <c r="U1090" s="314"/>
      <c r="V1090" s="314"/>
      <c r="W1090" s="314"/>
      <c r="X1090" s="314"/>
      <c r="Y1090" s="314"/>
      <c r="Z1090" s="314"/>
      <c r="AA1090" s="314"/>
      <c r="AB1090" s="314"/>
      <c r="AC1090" s="314"/>
      <c r="AD1090" s="314"/>
      <c r="AE1090" s="314"/>
      <c r="AF1090" s="314"/>
      <c r="AG1090" s="314"/>
      <c r="AH1090" s="314"/>
      <c r="AI1090" s="314"/>
      <c r="AJ1090" s="314"/>
      <c r="AK1090" s="314"/>
      <c r="AL1090" s="314"/>
      <c r="AM1090" s="314"/>
      <c r="AN1090" s="314"/>
      <c r="AO1090" s="314"/>
    </row>
    <row r="1091" spans="1:41" ht="14.25" customHeight="1">
      <c r="A1091" s="314"/>
      <c r="B1091" s="669" t="s">
        <v>265</v>
      </c>
      <c r="C1091" s="662"/>
      <c r="D1091" s="662"/>
      <c r="E1091" s="663"/>
      <c r="F1091" s="196" t="s">
        <v>266</v>
      </c>
      <c r="G1091" s="195">
        <f>SUM(J1108*0.05)</f>
        <v>83.506944444444457</v>
      </c>
      <c r="H1091" s="196"/>
      <c r="I1091" s="195">
        <f>G1091</f>
        <v>83.506944444444457</v>
      </c>
      <c r="J1091" s="197"/>
      <c r="K1091" s="314"/>
      <c r="L1091" s="314"/>
      <c r="M1091" s="314"/>
      <c r="N1091" s="314"/>
      <c r="O1091" s="314"/>
      <c r="P1091" s="314"/>
      <c r="Q1091" s="314"/>
      <c r="R1091" s="314"/>
      <c r="S1091" s="314"/>
      <c r="T1091" s="314"/>
      <c r="U1091" s="314"/>
      <c r="V1091" s="314"/>
      <c r="W1091" s="314"/>
      <c r="X1091" s="314"/>
      <c r="Y1091" s="314"/>
      <c r="Z1091" s="314"/>
      <c r="AA1091" s="314"/>
      <c r="AB1091" s="314"/>
      <c r="AC1091" s="314"/>
      <c r="AD1091" s="314"/>
      <c r="AE1091" s="314"/>
      <c r="AF1091" s="314"/>
      <c r="AG1091" s="314"/>
      <c r="AH1091" s="314"/>
      <c r="AI1091" s="314"/>
      <c r="AJ1091" s="314"/>
      <c r="AK1091" s="314"/>
      <c r="AL1091" s="314"/>
      <c r="AM1091" s="314"/>
      <c r="AN1091" s="314"/>
      <c r="AO1091" s="314"/>
    </row>
    <row r="1092" spans="1:41" ht="12" customHeight="1">
      <c r="A1092" s="314"/>
      <c r="B1092" s="669"/>
      <c r="C1092" s="662"/>
      <c r="D1092" s="662"/>
      <c r="E1092" s="663"/>
      <c r="F1092" s="198"/>
      <c r="G1092" s="195"/>
      <c r="H1092" s="196"/>
      <c r="I1092" s="195"/>
      <c r="J1092" s="199"/>
      <c r="K1092" s="314"/>
      <c r="L1092" s="314"/>
      <c r="M1092" s="314"/>
      <c r="N1092" s="314"/>
      <c r="O1092" s="314"/>
      <c r="P1092" s="314"/>
      <c r="Q1092" s="314"/>
      <c r="R1092" s="314"/>
      <c r="S1092" s="314"/>
      <c r="T1092" s="314"/>
      <c r="U1092" s="314"/>
      <c r="V1092" s="314"/>
      <c r="W1092" s="314"/>
      <c r="X1092" s="314"/>
      <c r="Y1092" s="314"/>
      <c r="Z1092" s="314"/>
      <c r="AA1092" s="314"/>
      <c r="AB1092" s="314"/>
      <c r="AC1092" s="314"/>
      <c r="AD1092" s="314"/>
      <c r="AE1092" s="314"/>
      <c r="AF1092" s="314"/>
      <c r="AG1092" s="314"/>
      <c r="AH1092" s="314"/>
      <c r="AI1092" s="314"/>
      <c r="AJ1092" s="314"/>
      <c r="AK1092" s="314"/>
      <c r="AL1092" s="314"/>
      <c r="AM1092" s="314"/>
      <c r="AN1092" s="314"/>
      <c r="AO1092" s="314"/>
    </row>
    <row r="1093" spans="1:41" ht="12" customHeight="1">
      <c r="A1093" s="314"/>
      <c r="B1093" s="669"/>
      <c r="C1093" s="662"/>
      <c r="D1093" s="662"/>
      <c r="E1093" s="663"/>
      <c r="F1093" s="198"/>
      <c r="G1093" s="195"/>
      <c r="H1093" s="196"/>
      <c r="I1093" s="195"/>
      <c r="J1093" s="199"/>
      <c r="K1093" s="314"/>
      <c r="L1093" s="314"/>
      <c r="M1093" s="314"/>
      <c r="N1093" s="314"/>
      <c r="O1093" s="314"/>
      <c r="P1093" s="314"/>
      <c r="Q1093" s="314"/>
      <c r="R1093" s="314"/>
      <c r="S1093" s="314"/>
      <c r="T1093" s="314"/>
      <c r="U1093" s="314"/>
      <c r="V1093" s="314"/>
      <c r="W1093" s="314"/>
      <c r="X1093" s="314"/>
      <c r="Y1093" s="314"/>
      <c r="Z1093" s="314"/>
      <c r="AA1093" s="314"/>
      <c r="AB1093" s="314"/>
      <c r="AC1093" s="314"/>
      <c r="AD1093" s="314"/>
      <c r="AE1093" s="314"/>
      <c r="AF1093" s="314"/>
      <c r="AG1093" s="314"/>
      <c r="AH1093" s="314"/>
      <c r="AI1093" s="314"/>
      <c r="AJ1093" s="314"/>
      <c r="AK1093" s="314"/>
      <c r="AL1093" s="314"/>
      <c r="AM1093" s="314"/>
      <c r="AN1093" s="314"/>
      <c r="AO1093" s="314"/>
    </row>
    <row r="1094" spans="1:41" ht="12" customHeight="1">
      <c r="A1094" s="314"/>
      <c r="B1094" s="669"/>
      <c r="C1094" s="662"/>
      <c r="D1094" s="662"/>
      <c r="E1094" s="663"/>
      <c r="F1094" s="198"/>
      <c r="G1094" s="195"/>
      <c r="H1094" s="196"/>
      <c r="I1094" s="195"/>
      <c r="J1094" s="199" t="s">
        <v>267</v>
      </c>
      <c r="K1094" s="314"/>
      <c r="L1094" s="314"/>
      <c r="M1094" s="314"/>
      <c r="N1094" s="314"/>
      <c r="O1094" s="314"/>
      <c r="P1094" s="314"/>
      <c r="Q1094" s="314"/>
      <c r="R1094" s="314"/>
      <c r="S1094" s="314"/>
      <c r="T1094" s="314"/>
      <c r="U1094" s="314"/>
      <c r="V1094" s="314"/>
      <c r="W1094" s="314"/>
      <c r="X1094" s="314"/>
      <c r="Y1094" s="314"/>
      <c r="Z1094" s="314"/>
      <c r="AA1094" s="314"/>
      <c r="AB1094" s="314"/>
      <c r="AC1094" s="314"/>
      <c r="AD1094" s="314"/>
      <c r="AE1094" s="314"/>
      <c r="AF1094" s="314"/>
      <c r="AG1094" s="314"/>
      <c r="AH1094" s="314"/>
      <c r="AI1094" s="314"/>
      <c r="AJ1094" s="314"/>
      <c r="AK1094" s="314"/>
      <c r="AL1094" s="314"/>
      <c r="AM1094" s="314"/>
      <c r="AN1094" s="314"/>
      <c r="AO1094" s="314"/>
    </row>
    <row r="1095" spans="1:41" ht="12" customHeight="1">
      <c r="A1095" s="314"/>
      <c r="B1095" s="242"/>
      <c r="C1095" s="242"/>
      <c r="D1095" s="242"/>
      <c r="E1095" s="245"/>
      <c r="F1095" s="196"/>
      <c r="G1095" s="195"/>
      <c r="H1095" s="196"/>
      <c r="I1095" s="195"/>
      <c r="J1095" s="203">
        <f>SUM(I1091:I1093)</f>
        <v>83.506944444444457</v>
      </c>
      <c r="K1095" s="314"/>
      <c r="L1095" s="314"/>
      <c r="M1095" s="314"/>
      <c r="N1095" s="314"/>
      <c r="O1095" s="314"/>
      <c r="P1095" s="314"/>
      <c r="Q1095" s="314"/>
      <c r="R1095" s="314"/>
      <c r="S1095" s="314"/>
      <c r="T1095" s="314"/>
      <c r="U1095" s="314"/>
      <c r="V1095" s="314"/>
      <c r="W1095" s="314"/>
      <c r="X1095" s="314"/>
      <c r="Y1095" s="314"/>
      <c r="Z1095" s="314"/>
      <c r="AA1095" s="314"/>
      <c r="AB1095" s="314"/>
      <c r="AC1095" s="314"/>
      <c r="AD1095" s="314"/>
      <c r="AE1095" s="314"/>
      <c r="AF1095" s="314"/>
      <c r="AG1095" s="314"/>
      <c r="AH1095" s="314"/>
      <c r="AI1095" s="314"/>
      <c r="AJ1095" s="314"/>
      <c r="AK1095" s="314"/>
      <c r="AL1095" s="314"/>
      <c r="AM1095" s="314"/>
      <c r="AN1095" s="314"/>
      <c r="AO1095" s="314"/>
    </row>
    <row r="1096" spans="1:41" ht="14.25" customHeight="1">
      <c r="A1096" s="314"/>
      <c r="B1096" s="667" t="s">
        <v>268</v>
      </c>
      <c r="C1096" s="662"/>
      <c r="D1096" s="662"/>
      <c r="E1096" s="663"/>
      <c r="F1096" s="194" t="s">
        <v>13</v>
      </c>
      <c r="G1096" s="193" t="s">
        <v>269</v>
      </c>
      <c r="H1096" s="194" t="s">
        <v>209</v>
      </c>
      <c r="I1096" s="193" t="s">
        <v>264</v>
      </c>
      <c r="J1096" s="195"/>
      <c r="K1096" s="314"/>
      <c r="L1096" s="314"/>
      <c r="M1096" s="314"/>
      <c r="N1096" s="314"/>
      <c r="O1096" s="314"/>
      <c r="P1096" s="314"/>
      <c r="Q1096" s="314"/>
      <c r="R1096" s="314"/>
      <c r="S1096" s="314"/>
      <c r="T1096" s="314"/>
      <c r="U1096" s="314"/>
      <c r="V1096" s="314"/>
      <c r="W1096" s="314"/>
      <c r="X1096" s="314"/>
      <c r="Y1096" s="314"/>
      <c r="Z1096" s="314"/>
      <c r="AA1096" s="314"/>
      <c r="AB1096" s="314"/>
      <c r="AC1096" s="314"/>
      <c r="AD1096" s="314"/>
      <c r="AE1096" s="314"/>
      <c r="AF1096" s="314"/>
      <c r="AG1096" s="314"/>
      <c r="AH1096" s="314"/>
      <c r="AI1096" s="314"/>
      <c r="AJ1096" s="314"/>
      <c r="AK1096" s="314"/>
      <c r="AL1096" s="314"/>
      <c r="AM1096" s="314"/>
      <c r="AN1096" s="314"/>
      <c r="AO1096" s="314"/>
    </row>
    <row r="1097" spans="1:41" ht="12" customHeight="1">
      <c r="A1097" s="314"/>
      <c r="B1097" s="669" t="s">
        <v>350</v>
      </c>
      <c r="C1097" s="662"/>
      <c r="D1097" s="662"/>
      <c r="E1097" s="663"/>
      <c r="F1097" s="198" t="s">
        <v>21</v>
      </c>
      <c r="G1097" s="195" t="e">
        <f>MATERIALES!#REF!</f>
        <v>#REF!</v>
      </c>
      <c r="H1097" s="196">
        <v>1</v>
      </c>
      <c r="I1097" s="211" t="e">
        <f t="shared" si="85" ref="I1097:I1100">SUM(G1097*H1097)</f>
        <v>#REF!</v>
      </c>
      <c r="J1097" s="197"/>
      <c r="K1097" s="314"/>
      <c r="L1097" s="314"/>
      <c r="M1097" s="314"/>
      <c r="N1097" s="314"/>
      <c r="O1097" s="314"/>
      <c r="P1097" s="314"/>
      <c r="Q1097" s="314"/>
      <c r="R1097" s="314"/>
      <c r="S1097" s="314"/>
      <c r="T1097" s="314"/>
      <c r="U1097" s="314"/>
      <c r="V1097" s="314"/>
      <c r="W1097" s="314"/>
      <c r="X1097" s="314"/>
      <c r="Y1097" s="314"/>
      <c r="Z1097" s="314"/>
      <c r="AA1097" s="314"/>
      <c r="AB1097" s="314"/>
      <c r="AC1097" s="314"/>
      <c r="AD1097" s="314"/>
      <c r="AE1097" s="314"/>
      <c r="AF1097" s="314"/>
      <c r="AG1097" s="314"/>
      <c r="AH1097" s="314"/>
      <c r="AI1097" s="314"/>
      <c r="AJ1097" s="314"/>
      <c r="AK1097" s="314"/>
      <c r="AL1097" s="314"/>
      <c r="AM1097" s="314"/>
      <c r="AN1097" s="314"/>
      <c r="AO1097" s="314"/>
    </row>
    <row r="1098" spans="1:41" ht="12" customHeight="1">
      <c r="A1098" s="314"/>
      <c r="B1098" s="669" t="s">
        <v>310</v>
      </c>
      <c r="C1098" s="662"/>
      <c r="D1098" s="662"/>
      <c r="E1098" s="663"/>
      <c r="F1098" s="198" t="s">
        <v>21</v>
      </c>
      <c r="G1098" s="277" t="e">
        <f>MATERIALES!#REF!</f>
        <v>#REF!</v>
      </c>
      <c r="H1098" s="209">
        <v>0.01</v>
      </c>
      <c r="I1098" s="211" t="e">
        <f t="shared" si="85"/>
        <v>#REF!</v>
      </c>
      <c r="J1098" s="197"/>
      <c r="K1098" s="314"/>
      <c r="L1098" s="314"/>
      <c r="M1098" s="314"/>
      <c r="N1098" s="314"/>
      <c r="O1098" s="314"/>
      <c r="P1098" s="314"/>
      <c r="Q1098" s="314"/>
      <c r="R1098" s="314"/>
      <c r="S1098" s="314"/>
      <c r="T1098" s="314"/>
      <c r="U1098" s="314"/>
      <c r="V1098" s="314"/>
      <c r="W1098" s="314"/>
      <c r="X1098" s="314"/>
      <c r="Y1098" s="314"/>
      <c r="Z1098" s="314"/>
      <c r="AA1098" s="314"/>
      <c r="AB1098" s="314"/>
      <c r="AC1098" s="314"/>
      <c r="AD1098" s="314"/>
      <c r="AE1098" s="314"/>
      <c r="AF1098" s="314"/>
      <c r="AG1098" s="314"/>
      <c r="AH1098" s="314"/>
      <c r="AI1098" s="314"/>
      <c r="AJ1098" s="314"/>
      <c r="AK1098" s="314"/>
      <c r="AL1098" s="314"/>
      <c r="AM1098" s="314"/>
      <c r="AN1098" s="314"/>
      <c r="AO1098" s="314"/>
    </row>
    <row r="1099" spans="1:41" ht="12" customHeight="1">
      <c r="A1099" s="314"/>
      <c r="B1099" s="669" t="s">
        <v>311</v>
      </c>
      <c r="C1099" s="662"/>
      <c r="D1099" s="662"/>
      <c r="E1099" s="663"/>
      <c r="F1099" s="198" t="s">
        <v>21</v>
      </c>
      <c r="G1099" s="277" t="e">
        <f>MATERIALES!#REF!</f>
        <v>#REF!</v>
      </c>
      <c r="H1099" s="209">
        <v>0.01</v>
      </c>
      <c r="I1099" s="211" t="e">
        <f t="shared" si="85"/>
        <v>#REF!</v>
      </c>
      <c r="J1099" s="197"/>
      <c r="K1099" s="314"/>
      <c r="L1099" s="314"/>
      <c r="M1099" s="314"/>
      <c r="N1099" s="314"/>
      <c r="O1099" s="314"/>
      <c r="P1099" s="314"/>
      <c r="Q1099" s="314"/>
      <c r="R1099" s="314"/>
      <c r="S1099" s="314"/>
      <c r="T1099" s="314"/>
      <c r="U1099" s="314"/>
      <c r="V1099" s="314"/>
      <c r="W1099" s="314"/>
      <c r="X1099" s="314"/>
      <c r="Y1099" s="314"/>
      <c r="Z1099" s="314"/>
      <c r="AA1099" s="314"/>
      <c r="AB1099" s="314"/>
      <c r="AC1099" s="314"/>
      <c r="AD1099" s="314"/>
      <c r="AE1099" s="314"/>
      <c r="AF1099" s="314"/>
      <c r="AG1099" s="314"/>
      <c r="AH1099" s="314"/>
      <c r="AI1099" s="314"/>
      <c r="AJ1099" s="314"/>
      <c r="AK1099" s="314"/>
      <c r="AL1099" s="314"/>
      <c r="AM1099" s="314"/>
      <c r="AN1099" s="314"/>
      <c r="AO1099" s="314"/>
    </row>
    <row r="1100" spans="1:41" ht="12" customHeight="1">
      <c r="A1100" s="314"/>
      <c r="B1100" s="669"/>
      <c r="C1100" s="662"/>
      <c r="D1100" s="662"/>
      <c r="E1100" s="663"/>
      <c r="F1100" s="198"/>
      <c r="G1100" s="195"/>
      <c r="H1100" s="342"/>
      <c r="I1100" s="211">
        <f t="shared" si="85"/>
        <v>0</v>
      </c>
      <c r="J1100" s="195"/>
      <c r="K1100" s="314"/>
      <c r="L1100" s="314"/>
      <c r="M1100" s="314"/>
      <c r="N1100" s="314"/>
      <c r="O1100" s="314"/>
      <c r="P1100" s="314"/>
      <c r="Q1100" s="314"/>
      <c r="R1100" s="314"/>
      <c r="S1100" s="314"/>
      <c r="T1100" s="314"/>
      <c r="U1100" s="314"/>
      <c r="V1100" s="314"/>
      <c r="W1100" s="314"/>
      <c r="X1100" s="314"/>
      <c r="Y1100" s="314"/>
      <c r="Z1100" s="314"/>
      <c r="AA1100" s="314"/>
      <c r="AB1100" s="314"/>
      <c r="AC1100" s="314"/>
      <c r="AD1100" s="314"/>
      <c r="AE1100" s="314"/>
      <c r="AF1100" s="314"/>
      <c r="AG1100" s="314"/>
      <c r="AH1100" s="314"/>
      <c r="AI1100" s="314"/>
      <c r="AJ1100" s="314"/>
      <c r="AK1100" s="314"/>
      <c r="AL1100" s="314"/>
      <c r="AM1100" s="314"/>
      <c r="AN1100" s="314"/>
      <c r="AO1100" s="314"/>
    </row>
    <row r="1101" spans="1:41" ht="12" customHeight="1">
      <c r="A1101" s="314"/>
      <c r="B1101" s="669"/>
      <c r="C1101" s="662"/>
      <c r="D1101" s="662"/>
      <c r="E1101" s="663"/>
      <c r="F1101" s="198"/>
      <c r="G1101" s="195"/>
      <c r="H1101" s="276"/>
      <c r="I1101" s="211"/>
      <c r="J1101" s="195"/>
      <c r="K1101" s="314"/>
      <c r="L1101" s="314"/>
      <c r="M1101" s="314"/>
      <c r="N1101" s="314"/>
      <c r="O1101" s="314"/>
      <c r="P1101" s="314"/>
      <c r="Q1101" s="314"/>
      <c r="R1101" s="314"/>
      <c r="S1101" s="314"/>
      <c r="T1101" s="314"/>
      <c r="U1101" s="314"/>
      <c r="V1101" s="314"/>
      <c r="W1101" s="314"/>
      <c r="X1101" s="314"/>
      <c r="Y1101" s="314"/>
      <c r="Z1101" s="314"/>
      <c r="AA1101" s="314"/>
      <c r="AB1101" s="314"/>
      <c r="AC1101" s="314"/>
      <c r="AD1101" s="314"/>
      <c r="AE1101" s="314"/>
      <c r="AF1101" s="314"/>
      <c r="AG1101" s="314"/>
      <c r="AH1101" s="314"/>
      <c r="AI1101" s="314"/>
      <c r="AJ1101" s="314"/>
      <c r="AK1101" s="314"/>
      <c r="AL1101" s="314"/>
      <c r="AM1101" s="314"/>
      <c r="AN1101" s="314"/>
      <c r="AO1101" s="314"/>
    </row>
    <row r="1102" spans="1:41" ht="12" customHeight="1">
      <c r="A1102" s="314"/>
      <c r="B1102" s="343"/>
      <c r="C1102" s="344"/>
      <c r="D1102" s="344"/>
      <c r="E1102" s="345"/>
      <c r="F1102" s="346"/>
      <c r="G1102" s="197"/>
      <c r="H1102" s="214"/>
      <c r="I1102" s="347"/>
      <c r="J1102" s="195" t="s">
        <v>267</v>
      </c>
      <c r="K1102" s="314"/>
      <c r="L1102" s="314"/>
      <c r="M1102" s="314"/>
      <c r="N1102" s="314"/>
      <c r="O1102" s="314"/>
      <c r="P1102" s="314"/>
      <c r="Q1102" s="314"/>
      <c r="R1102" s="314"/>
      <c r="S1102" s="314"/>
      <c r="T1102" s="314"/>
      <c r="U1102" s="314"/>
      <c r="V1102" s="314"/>
      <c r="W1102" s="314"/>
      <c r="X1102" s="314"/>
      <c r="Y1102" s="314"/>
      <c r="Z1102" s="314"/>
      <c r="AA1102" s="314"/>
      <c r="AB1102" s="314"/>
      <c r="AC1102" s="314"/>
      <c r="AD1102" s="314"/>
      <c r="AE1102" s="314"/>
      <c r="AF1102" s="314"/>
      <c r="AG1102" s="314"/>
      <c r="AH1102" s="314"/>
      <c r="AI1102" s="314"/>
      <c r="AJ1102" s="314"/>
      <c r="AK1102" s="314"/>
      <c r="AL1102" s="314"/>
      <c r="AM1102" s="314"/>
      <c r="AN1102" s="314"/>
      <c r="AO1102" s="314"/>
    </row>
    <row r="1103" spans="1:41" ht="12" customHeight="1">
      <c r="A1103" s="314"/>
      <c r="B1103" s="664"/>
      <c r="C1103" s="665"/>
      <c r="D1103" s="665"/>
      <c r="E1103" s="666"/>
      <c r="F1103" s="212"/>
      <c r="G1103" s="213"/>
      <c r="H1103" s="214"/>
      <c r="I1103" s="213"/>
      <c r="J1103" s="215" t="e">
        <f>SUM(I1097:I1101)</f>
        <v>#REF!</v>
      </c>
      <c r="K1103" s="314"/>
      <c r="L1103" s="314"/>
      <c r="M1103" s="314"/>
      <c r="N1103" s="314"/>
      <c r="O1103" s="314"/>
      <c r="P1103" s="314"/>
      <c r="Q1103" s="314"/>
      <c r="R1103" s="314"/>
      <c r="S1103" s="314"/>
      <c r="T1103" s="314"/>
      <c r="U1103" s="314"/>
      <c r="V1103" s="314"/>
      <c r="W1103" s="314"/>
      <c r="X1103" s="314"/>
      <c r="Y1103" s="314"/>
      <c r="Z1103" s="314"/>
      <c r="AA1103" s="314"/>
      <c r="AB1103" s="314"/>
      <c r="AC1103" s="314"/>
      <c r="AD1103" s="314"/>
      <c r="AE1103" s="314"/>
      <c r="AF1103" s="314"/>
      <c r="AG1103" s="314"/>
      <c r="AH1103" s="314"/>
      <c r="AI1103" s="314"/>
      <c r="AJ1103" s="314"/>
      <c r="AK1103" s="314"/>
      <c r="AL1103" s="314"/>
      <c r="AM1103" s="314"/>
      <c r="AN1103" s="314"/>
      <c r="AO1103" s="314"/>
    </row>
    <row r="1104" spans="1:41" ht="12" customHeight="1">
      <c r="A1104" s="314"/>
      <c r="B1104" s="667" t="s">
        <v>273</v>
      </c>
      <c r="C1104" s="668"/>
      <c r="D1104" s="194" t="s">
        <v>14</v>
      </c>
      <c r="E1104" s="205" t="s">
        <v>274</v>
      </c>
      <c r="F1104" s="192" t="s">
        <v>275</v>
      </c>
      <c r="G1104" s="205" t="s">
        <v>276</v>
      </c>
      <c r="H1104" s="192" t="s">
        <v>277</v>
      </c>
      <c r="I1104" s="205" t="s">
        <v>278</v>
      </c>
      <c r="J1104" s="195"/>
      <c r="K1104" s="314"/>
      <c r="L1104" s="314"/>
      <c r="M1104" s="314"/>
      <c r="N1104" s="314"/>
      <c r="O1104" s="314"/>
      <c r="P1104" s="314"/>
      <c r="Q1104" s="314"/>
      <c r="R1104" s="314"/>
      <c r="S1104" s="314"/>
      <c r="T1104" s="314"/>
      <c r="U1104" s="314"/>
      <c r="V1104" s="314"/>
      <c r="W1104" s="314"/>
      <c r="X1104" s="314"/>
      <c r="Y1104" s="314"/>
      <c r="Z1104" s="314"/>
      <c r="AA1104" s="314"/>
      <c r="AB1104" s="314"/>
      <c r="AC1104" s="314"/>
      <c r="AD1104" s="314"/>
      <c r="AE1104" s="314"/>
      <c r="AF1104" s="314"/>
      <c r="AG1104" s="314"/>
      <c r="AH1104" s="314"/>
      <c r="AI1104" s="314"/>
      <c r="AJ1104" s="314"/>
      <c r="AK1104" s="314"/>
      <c r="AL1104" s="314"/>
      <c r="AM1104" s="314"/>
      <c r="AN1104" s="314"/>
      <c r="AO1104" s="314"/>
    </row>
    <row r="1105" spans="1:41" ht="12" customHeight="1">
      <c r="A1105" s="314"/>
      <c r="B1105" s="669" t="s">
        <v>279</v>
      </c>
      <c r="C1105" s="668"/>
      <c r="D1105" s="196">
        <v>1</v>
      </c>
      <c r="E1105" s="195">
        <f>90000*D1105</f>
        <v>90000</v>
      </c>
      <c r="F1105" s="196">
        <v>85</v>
      </c>
      <c r="G1105" s="195">
        <f t="shared" si="86" ref="G1105:G1106">SUM(E1105*(1+F1105/100))</f>
        <v>166500</v>
      </c>
      <c r="H1105" s="196">
        <v>144</v>
      </c>
      <c r="I1105" s="211">
        <f t="shared" si="87" ref="I1105:I1106">SUM(G1105/H1105)</f>
        <v>1156.25</v>
      </c>
      <c r="J1105" s="206"/>
      <c r="K1105" s="314"/>
      <c r="L1105" s="314"/>
      <c r="M1105" s="314"/>
      <c r="N1105" s="314"/>
      <c r="O1105" s="314"/>
      <c r="P1105" s="314"/>
      <c r="Q1105" s="314"/>
      <c r="R1105" s="314"/>
      <c r="S1105" s="314"/>
      <c r="T1105" s="314"/>
      <c r="U1105" s="314"/>
      <c r="V1105" s="314"/>
      <c r="W1105" s="314"/>
      <c r="X1105" s="314"/>
      <c r="Y1105" s="314"/>
      <c r="Z1105" s="314"/>
      <c r="AA1105" s="314"/>
      <c r="AB1105" s="314"/>
      <c r="AC1105" s="314"/>
      <c r="AD1105" s="314"/>
      <c r="AE1105" s="314"/>
      <c r="AF1105" s="314"/>
      <c r="AG1105" s="314"/>
      <c r="AH1105" s="314"/>
      <c r="AI1105" s="314"/>
      <c r="AJ1105" s="314"/>
      <c r="AK1105" s="314"/>
      <c r="AL1105" s="314"/>
      <c r="AM1105" s="314"/>
      <c r="AN1105" s="314"/>
      <c r="AO1105" s="314"/>
    </row>
    <row r="1106" spans="1:41" ht="12" customHeight="1">
      <c r="A1106" s="314"/>
      <c r="B1106" s="669" t="s">
        <v>280</v>
      </c>
      <c r="C1106" s="668"/>
      <c r="D1106" s="196">
        <v>1</v>
      </c>
      <c r="E1106" s="195">
        <f>40000*D1106</f>
        <v>40000</v>
      </c>
      <c r="F1106" s="196">
        <f>F1105</f>
        <v>85</v>
      </c>
      <c r="G1106" s="195">
        <f t="shared" si="86"/>
        <v>74000</v>
      </c>
      <c r="H1106" s="196">
        <f>H1105</f>
        <v>144</v>
      </c>
      <c r="I1106" s="211">
        <f t="shared" si="87"/>
        <v>513.88888888888891</v>
      </c>
      <c r="J1106" s="206"/>
      <c r="K1106" s="314"/>
      <c r="L1106" s="314"/>
      <c r="M1106" s="314"/>
      <c r="N1106" s="314"/>
      <c r="O1106" s="314"/>
      <c r="P1106" s="314"/>
      <c r="Q1106" s="314"/>
      <c r="R1106" s="314"/>
      <c r="S1106" s="314"/>
      <c r="T1106" s="314"/>
      <c r="U1106" s="314"/>
      <c r="V1106" s="314"/>
      <c r="W1106" s="314"/>
      <c r="X1106" s="314"/>
      <c r="Y1106" s="314"/>
      <c r="Z1106" s="314"/>
      <c r="AA1106" s="314"/>
      <c r="AB1106" s="314"/>
      <c r="AC1106" s="314"/>
      <c r="AD1106" s="314"/>
      <c r="AE1106" s="314"/>
      <c r="AF1106" s="314"/>
      <c r="AG1106" s="314"/>
      <c r="AH1106" s="314"/>
      <c r="AI1106" s="314"/>
      <c r="AJ1106" s="314"/>
      <c r="AK1106" s="314"/>
      <c r="AL1106" s="314"/>
      <c r="AM1106" s="314"/>
      <c r="AN1106" s="314"/>
      <c r="AO1106" s="314"/>
    </row>
    <row r="1107" spans="1:41" ht="12" customHeight="1">
      <c r="A1107" s="314"/>
      <c r="B1107" s="669"/>
      <c r="C1107" s="662"/>
      <c r="D1107" s="663"/>
      <c r="E1107" s="195"/>
      <c r="F1107" s="196"/>
      <c r="G1107" s="195"/>
      <c r="H1107" s="196"/>
      <c r="I1107" s="211"/>
      <c r="J1107" s="195" t="s">
        <v>267</v>
      </c>
      <c r="K1107" s="314"/>
      <c r="L1107" s="314"/>
      <c r="M1107" s="314"/>
      <c r="N1107" s="314"/>
      <c r="O1107" s="314"/>
      <c r="P1107" s="314"/>
      <c r="Q1107" s="314"/>
      <c r="R1107" s="314"/>
      <c r="S1107" s="314"/>
      <c r="T1107" s="314"/>
      <c r="U1107" s="314"/>
      <c r="V1107" s="314"/>
      <c r="W1107" s="314"/>
      <c r="X1107" s="314"/>
      <c r="Y1107" s="314"/>
      <c r="Z1107" s="314"/>
      <c r="AA1107" s="314"/>
      <c r="AB1107" s="314"/>
      <c r="AC1107" s="314"/>
      <c r="AD1107" s="314"/>
      <c r="AE1107" s="314"/>
      <c r="AF1107" s="314"/>
      <c r="AG1107" s="314"/>
      <c r="AH1107" s="314"/>
      <c r="AI1107" s="314"/>
      <c r="AJ1107" s="314"/>
      <c r="AK1107" s="314"/>
      <c r="AL1107" s="314"/>
      <c r="AM1107" s="314"/>
      <c r="AN1107" s="314"/>
      <c r="AO1107" s="314"/>
    </row>
    <row r="1108" spans="1:41" ht="24" customHeight="1">
      <c r="A1108" s="314"/>
      <c r="B1108" s="670"/>
      <c r="C1108" s="662"/>
      <c r="D1108" s="663"/>
      <c r="E1108" s="211"/>
      <c r="F1108" s="196"/>
      <c r="G1108" s="211"/>
      <c r="H1108" s="196"/>
      <c r="I1108" s="211"/>
      <c r="J1108" s="203">
        <f>SUM(I1105:I1106)</f>
        <v>1670.1388888888889</v>
      </c>
      <c r="K1108" s="314"/>
      <c r="L1108" s="314"/>
      <c r="M1108" s="314"/>
      <c r="N1108" s="314"/>
      <c r="O1108" s="314"/>
      <c r="P1108" s="314"/>
      <c r="Q1108" s="314"/>
      <c r="R1108" s="314"/>
      <c r="S1108" s="314"/>
      <c r="T1108" s="314"/>
      <c r="U1108" s="314"/>
      <c r="V1108" s="314"/>
      <c r="W1108" s="314"/>
      <c r="X1108" s="314"/>
      <c r="Y1108" s="314"/>
      <c r="Z1108" s="314"/>
      <c r="AA1108" s="314"/>
      <c r="AB1108" s="314"/>
      <c r="AC1108" s="314"/>
      <c r="AD1108" s="314"/>
      <c r="AE1108" s="314"/>
      <c r="AF1108" s="314"/>
      <c r="AG1108" s="314"/>
      <c r="AH1108" s="314"/>
      <c r="AI1108" s="314"/>
      <c r="AJ1108" s="314"/>
      <c r="AK1108" s="314"/>
      <c r="AL1108" s="314"/>
      <c r="AM1108" s="314"/>
      <c r="AN1108" s="314"/>
      <c r="AO1108" s="314"/>
    </row>
    <row r="1109" spans="1:41" ht="14.25" customHeight="1">
      <c r="A1109" s="314"/>
      <c r="B1109" s="667" t="s">
        <v>281</v>
      </c>
      <c r="C1109" s="662"/>
      <c r="D1109" s="663"/>
      <c r="E1109" s="205" t="s">
        <v>13</v>
      </c>
      <c r="F1109" s="192" t="s">
        <v>14</v>
      </c>
      <c r="G1109" s="216" t="s">
        <v>282</v>
      </c>
      <c r="H1109" s="192" t="s">
        <v>283</v>
      </c>
      <c r="I1109" s="205" t="s">
        <v>264</v>
      </c>
      <c r="J1109" s="195"/>
      <c r="K1109" s="314"/>
      <c r="L1109" s="314"/>
      <c r="M1109" s="314"/>
      <c r="N1109" s="314"/>
      <c r="O1109" s="314"/>
      <c r="P1109" s="314"/>
      <c r="Q1109" s="314"/>
      <c r="R1109" s="314"/>
      <c r="S1109" s="314"/>
      <c r="T1109" s="314"/>
      <c r="U1109" s="314"/>
      <c r="V1109" s="314"/>
      <c r="W1109" s="314"/>
      <c r="X1109" s="314"/>
      <c r="Y1109" s="314"/>
      <c r="Z1109" s="314"/>
      <c r="AA1109" s="314"/>
      <c r="AB1109" s="314"/>
      <c r="AC1109" s="314"/>
      <c r="AD1109" s="314"/>
      <c r="AE1109" s="314"/>
      <c r="AF1109" s="314"/>
      <c r="AG1109" s="314"/>
      <c r="AH1109" s="314"/>
      <c r="AI1109" s="314"/>
      <c r="AJ1109" s="314"/>
      <c r="AK1109" s="314"/>
      <c r="AL1109" s="314"/>
      <c r="AM1109" s="314"/>
      <c r="AN1109" s="314"/>
      <c r="AO1109" s="314"/>
    </row>
    <row r="1110" spans="1:41" ht="12" customHeight="1">
      <c r="A1110" s="314"/>
      <c r="B1110" s="661"/>
      <c r="C1110" s="662"/>
      <c r="D1110" s="663"/>
      <c r="E1110" s="205"/>
      <c r="F1110" s="192"/>
      <c r="G1110" s="216"/>
      <c r="H1110" s="192"/>
      <c r="I1110" s="205"/>
      <c r="J1110" s="195"/>
      <c r="K1110" s="314"/>
      <c r="L1110" s="314"/>
      <c r="M1110" s="314"/>
      <c r="N1110" s="314"/>
      <c r="O1110" s="314"/>
      <c r="P1110" s="314"/>
      <c r="Q1110" s="314"/>
      <c r="R1110" s="314"/>
      <c r="S1110" s="314"/>
      <c r="T1110" s="314"/>
      <c r="U1110" s="314"/>
      <c r="V1110" s="314"/>
      <c r="W1110" s="314"/>
      <c r="X1110" s="314"/>
      <c r="Y1110" s="314"/>
      <c r="Z1110" s="314"/>
      <c r="AA1110" s="314"/>
      <c r="AB1110" s="314"/>
      <c r="AC1110" s="314"/>
      <c r="AD1110" s="314"/>
      <c r="AE1110" s="314"/>
      <c r="AF1110" s="314"/>
      <c r="AG1110" s="314"/>
      <c r="AH1110" s="314"/>
      <c r="AI1110" s="314"/>
      <c r="AJ1110" s="314"/>
      <c r="AK1110" s="314"/>
      <c r="AL1110" s="314"/>
      <c r="AM1110" s="314"/>
      <c r="AN1110" s="314"/>
      <c r="AO1110" s="314"/>
    </row>
    <row r="1111" spans="1:41" ht="12" customHeight="1">
      <c r="A1111" s="314"/>
      <c r="B1111" s="670"/>
      <c r="C1111" s="662"/>
      <c r="D1111" s="663"/>
      <c r="E1111" s="195"/>
      <c r="F1111" s="218"/>
      <c r="G1111" s="195"/>
      <c r="H1111" s="196"/>
      <c r="I1111" s="211"/>
      <c r="J1111" s="195" t="s">
        <v>267</v>
      </c>
      <c r="K1111" s="314"/>
      <c r="L1111" s="314"/>
      <c r="M1111" s="314"/>
      <c r="N1111" s="314"/>
      <c r="O1111" s="314"/>
      <c r="P1111" s="314"/>
      <c r="Q1111" s="314"/>
      <c r="R1111" s="314"/>
      <c r="S1111" s="314"/>
      <c r="T1111" s="314"/>
      <c r="U1111" s="314"/>
      <c r="V1111" s="314"/>
      <c r="W1111" s="314"/>
      <c r="X1111" s="314"/>
      <c r="Y1111" s="314"/>
      <c r="Z1111" s="314"/>
      <c r="AA1111" s="314"/>
      <c r="AB1111" s="314"/>
      <c r="AC1111" s="314"/>
      <c r="AD1111" s="314"/>
      <c r="AE1111" s="314"/>
      <c r="AF1111" s="314"/>
      <c r="AG1111" s="314"/>
      <c r="AH1111" s="314"/>
      <c r="AI1111" s="314"/>
      <c r="AJ1111" s="314"/>
      <c r="AK1111" s="314"/>
      <c r="AL1111" s="314"/>
      <c r="AM1111" s="314"/>
      <c r="AN1111" s="314"/>
      <c r="AO1111" s="314"/>
    </row>
    <row r="1112" spans="1:41" ht="14.25" customHeight="1">
      <c r="A1112" s="314"/>
      <c r="B1112" s="670"/>
      <c r="C1112" s="662"/>
      <c r="D1112" s="663"/>
      <c r="E1112" s="195"/>
      <c r="F1112" s="218"/>
      <c r="G1112" s="195"/>
      <c r="H1112" s="196"/>
      <c r="I1112" s="211"/>
      <c r="J1112" s="203">
        <f>SUM(J1111)</f>
        <v>0</v>
      </c>
      <c r="K1112" s="314"/>
      <c r="L1112" s="314"/>
      <c r="M1112" s="314"/>
      <c r="N1112" s="314"/>
      <c r="O1112" s="314"/>
      <c r="P1112" s="314"/>
      <c r="Q1112" s="314"/>
      <c r="R1112" s="314"/>
      <c r="S1112" s="314"/>
      <c r="T1112" s="314"/>
      <c r="U1112" s="314"/>
      <c r="V1112" s="314"/>
      <c r="W1112" s="314"/>
      <c r="X1112" s="314"/>
      <c r="Y1112" s="314"/>
      <c r="Z1112" s="314"/>
      <c r="AA1112" s="314"/>
      <c r="AB1112" s="314"/>
      <c r="AC1112" s="314"/>
      <c r="AD1112" s="314"/>
      <c r="AE1112" s="314"/>
      <c r="AF1112" s="314"/>
      <c r="AG1112" s="314"/>
      <c r="AH1112" s="314"/>
      <c r="AI1112" s="314"/>
      <c r="AJ1112" s="314"/>
      <c r="AK1112" s="314"/>
      <c r="AL1112" s="314"/>
      <c r="AM1112" s="314"/>
      <c r="AN1112" s="314"/>
      <c r="AO1112" s="314"/>
    </row>
    <row r="1113" spans="1:41" ht="14.25" customHeight="1">
      <c r="A1113" s="314"/>
      <c r="B1113" s="661" t="s">
        <v>137</v>
      </c>
      <c r="C1113" s="662"/>
      <c r="D1113" s="662"/>
      <c r="E1113" s="662"/>
      <c r="F1113" s="662"/>
      <c r="G1113" s="662"/>
      <c r="H1113" s="662"/>
      <c r="I1113" s="663"/>
      <c r="J1113" s="219" t="e">
        <f>SUM(J1095+J1103+J1108+J1112)</f>
        <v>#REF!</v>
      </c>
      <c r="K1113" s="314"/>
      <c r="L1113" s="314"/>
      <c r="M1113" s="314"/>
      <c r="N1113" s="314"/>
      <c r="O1113" s="314"/>
      <c r="P1113" s="314"/>
      <c r="Q1113" s="314"/>
      <c r="R1113" s="314"/>
      <c r="S1113" s="314"/>
      <c r="T1113" s="314"/>
      <c r="U1113" s="314"/>
      <c r="V1113" s="314"/>
      <c r="W1113" s="314"/>
      <c r="X1113" s="314"/>
      <c r="Y1113" s="314"/>
      <c r="Z1113" s="314"/>
      <c r="AA1113" s="314"/>
      <c r="AB1113" s="314"/>
      <c r="AC1113" s="314"/>
      <c r="AD1113" s="314"/>
      <c r="AE1113" s="314"/>
      <c r="AF1113" s="314"/>
      <c r="AG1113" s="314"/>
      <c r="AH1113" s="314"/>
      <c r="AI1113" s="314"/>
      <c r="AJ1113" s="314"/>
      <c r="AK1113" s="314"/>
      <c r="AL1113" s="314"/>
      <c r="AM1113" s="314"/>
      <c r="AN1113" s="314"/>
      <c r="AO1113" s="314"/>
    </row>
    <row r="1114" spans="1:41" ht="12" customHeight="1">
      <c r="A1114" s="314"/>
      <c r="B1114" s="661" t="s">
        <v>284</v>
      </c>
      <c r="C1114" s="662"/>
      <c r="D1114" s="662"/>
      <c r="E1114" s="662"/>
      <c r="F1114" s="662"/>
      <c r="G1114" s="662"/>
      <c r="H1114" s="662"/>
      <c r="I1114" s="663"/>
      <c r="J1114" s="203" t="e">
        <f>J1113</f>
        <v>#REF!</v>
      </c>
      <c r="K1114" s="314"/>
      <c r="L1114" s="314"/>
      <c r="M1114" s="314"/>
      <c r="N1114" s="314"/>
      <c r="O1114" s="314"/>
      <c r="P1114" s="314"/>
      <c r="Q1114" s="314"/>
      <c r="R1114" s="314"/>
      <c r="S1114" s="314"/>
      <c r="T1114" s="314"/>
      <c r="U1114" s="314"/>
      <c r="V1114" s="314"/>
      <c r="W1114" s="314"/>
      <c r="X1114" s="314"/>
      <c r="Y1114" s="314"/>
      <c r="Z1114" s="314"/>
      <c r="AA1114" s="314"/>
      <c r="AB1114" s="314"/>
      <c r="AC1114" s="314"/>
      <c r="AD1114" s="314"/>
      <c r="AE1114" s="314"/>
      <c r="AF1114" s="314"/>
      <c r="AG1114" s="314"/>
      <c r="AH1114" s="314"/>
      <c r="AI1114" s="314"/>
      <c r="AJ1114" s="314"/>
      <c r="AK1114" s="314"/>
      <c r="AL1114" s="314"/>
      <c r="AM1114" s="314"/>
      <c r="AN1114" s="314"/>
      <c r="AO1114" s="314"/>
    </row>
    <row r="1115" spans="1:41" ht="12" customHeight="1">
      <c r="A1115" s="314"/>
      <c r="B1115" s="348"/>
      <c r="C1115" s="349"/>
      <c r="D1115" s="349"/>
      <c r="E1115" s="350"/>
      <c r="F1115" s="349"/>
      <c r="G1115" s="350"/>
      <c r="H1115" s="349"/>
      <c r="I1115" s="350"/>
      <c r="J1115" s="351"/>
      <c r="K1115" s="314"/>
      <c r="L1115" s="314"/>
      <c r="M1115" s="314"/>
      <c r="N1115" s="314"/>
      <c r="O1115" s="314"/>
      <c r="P1115" s="314"/>
      <c r="Q1115" s="314"/>
      <c r="R1115" s="314"/>
      <c r="S1115" s="314"/>
      <c r="T1115" s="314"/>
      <c r="U1115" s="314"/>
      <c r="V1115" s="314"/>
      <c r="W1115" s="314"/>
      <c r="X1115" s="314"/>
      <c r="Y1115" s="314"/>
      <c r="Z1115" s="314"/>
      <c r="AA1115" s="314"/>
      <c r="AB1115" s="314"/>
      <c r="AC1115" s="314"/>
      <c r="AD1115" s="314"/>
      <c r="AE1115" s="314"/>
      <c r="AF1115" s="314"/>
      <c r="AG1115" s="314"/>
      <c r="AH1115" s="314"/>
      <c r="AI1115" s="314"/>
      <c r="AJ1115" s="314"/>
      <c r="AK1115" s="314"/>
      <c r="AL1115" s="314"/>
      <c r="AM1115" s="314"/>
      <c r="AN1115" s="314"/>
      <c r="AO1115" s="314"/>
    </row>
    <row r="1116" spans="1:41" ht="12" customHeight="1">
      <c r="A1116" s="314"/>
      <c r="B1116" s="222"/>
      <c r="C1116" s="223"/>
      <c r="D1116" s="224"/>
      <c r="E1116" s="225"/>
      <c r="F1116" s="224"/>
      <c r="G1116" s="225"/>
      <c r="H1116" s="223"/>
      <c r="I1116" s="225"/>
      <c r="J1116" s="226"/>
      <c r="K1116" s="314"/>
      <c r="L1116" s="314"/>
      <c r="M1116" s="314"/>
      <c r="N1116" s="314"/>
      <c r="O1116" s="314"/>
      <c r="P1116" s="314"/>
      <c r="Q1116" s="314"/>
      <c r="R1116" s="314"/>
      <c r="S1116" s="314"/>
      <c r="T1116" s="314"/>
      <c r="U1116" s="314"/>
      <c r="V1116" s="314"/>
      <c r="W1116" s="314"/>
      <c r="X1116" s="314"/>
      <c r="Y1116" s="314"/>
      <c r="Z1116" s="314"/>
      <c r="AA1116" s="314"/>
      <c r="AB1116" s="314"/>
      <c r="AC1116" s="314"/>
      <c r="AD1116" s="314"/>
      <c r="AE1116" s="314"/>
      <c r="AF1116" s="314"/>
      <c r="AG1116" s="314"/>
      <c r="AH1116" s="314"/>
      <c r="AI1116" s="314"/>
      <c r="AJ1116" s="314"/>
      <c r="AK1116" s="314"/>
      <c r="AL1116" s="314"/>
      <c r="AM1116" s="314"/>
      <c r="AN1116" s="314"/>
      <c r="AO1116" s="314"/>
    </row>
    <row r="1117" spans="1:41" ht="27" customHeight="1">
      <c r="A1117" s="314"/>
      <c r="B1117" s="314"/>
      <c r="C1117" s="314"/>
      <c r="D1117" s="314"/>
      <c r="E1117" s="322"/>
      <c r="F1117" s="314"/>
      <c r="G1117" s="322"/>
      <c r="H1117" s="314"/>
      <c r="I1117" s="322"/>
      <c r="J1117" s="322"/>
      <c r="K1117" s="314"/>
      <c r="L1117" s="314"/>
      <c r="M1117" s="314"/>
      <c r="N1117" s="314"/>
      <c r="O1117" s="314"/>
      <c r="P1117" s="314"/>
      <c r="Q1117" s="314"/>
      <c r="R1117" s="314"/>
      <c r="S1117" s="314"/>
      <c r="T1117" s="314"/>
      <c r="U1117" s="314"/>
      <c r="V1117" s="314"/>
      <c r="W1117" s="314"/>
      <c r="X1117" s="314"/>
      <c r="Y1117" s="314"/>
      <c r="Z1117" s="314"/>
      <c r="AA1117" s="314"/>
      <c r="AB1117" s="314"/>
      <c r="AC1117" s="314"/>
      <c r="AD1117" s="314"/>
      <c r="AE1117" s="314"/>
      <c r="AF1117" s="314"/>
      <c r="AG1117" s="314"/>
      <c r="AH1117" s="314"/>
      <c r="AI1117" s="314"/>
      <c r="AJ1117" s="314"/>
      <c r="AK1117" s="314"/>
      <c r="AL1117" s="314"/>
      <c r="AM1117" s="314"/>
      <c r="AN1117" s="314"/>
      <c r="AO1117" s="314"/>
    </row>
    <row r="1118" spans="1:41" ht="27" customHeight="1">
      <c r="A1118" s="314"/>
      <c r="B1118" s="314"/>
      <c r="C1118" s="314"/>
      <c r="D1118" s="314"/>
      <c r="E1118" s="322"/>
      <c r="F1118" s="314"/>
      <c r="G1118" s="322"/>
      <c r="H1118" s="314"/>
      <c r="I1118" s="322"/>
      <c r="J1118" s="322"/>
      <c r="K1118" s="314"/>
      <c r="L1118" s="314"/>
      <c r="M1118" s="314"/>
      <c r="N1118" s="314"/>
      <c r="O1118" s="314"/>
      <c r="P1118" s="314"/>
      <c r="Q1118" s="314"/>
      <c r="R1118" s="314"/>
      <c r="S1118" s="314"/>
      <c r="T1118" s="314"/>
      <c r="U1118" s="314"/>
      <c r="V1118" s="314"/>
      <c r="W1118" s="314"/>
      <c r="X1118" s="314"/>
      <c r="Y1118" s="314"/>
      <c r="Z1118" s="314"/>
      <c r="AA1118" s="314"/>
      <c r="AB1118" s="314"/>
      <c r="AC1118" s="314"/>
      <c r="AD1118" s="314"/>
      <c r="AE1118" s="314"/>
      <c r="AF1118" s="314"/>
      <c r="AG1118" s="314"/>
      <c r="AH1118" s="314"/>
      <c r="AI1118" s="314"/>
      <c r="AJ1118" s="314"/>
      <c r="AK1118" s="314"/>
      <c r="AL1118" s="314"/>
      <c r="AM1118" s="314"/>
      <c r="AN1118" s="314"/>
      <c r="AO1118" s="314"/>
    </row>
    <row r="1119" spans="1:41" ht="12" customHeight="1">
      <c r="A1119" s="314"/>
      <c r="B1119" s="696"/>
      <c r="C1119" s="665"/>
      <c r="D1119" s="682"/>
      <c r="E1119" s="178"/>
      <c r="F1119" s="177"/>
      <c r="G1119" s="178"/>
      <c r="H1119" s="179"/>
      <c r="I1119" s="178"/>
      <c r="J1119" s="180"/>
      <c r="K1119" s="314"/>
      <c r="L1119" s="314"/>
      <c r="M1119" s="314"/>
      <c r="N1119" s="314"/>
      <c r="O1119" s="314"/>
      <c r="P1119" s="314"/>
      <c r="Q1119" s="314"/>
      <c r="R1119" s="314"/>
      <c r="S1119" s="314"/>
      <c r="T1119" s="314"/>
      <c r="U1119" s="314"/>
      <c r="V1119" s="314"/>
      <c r="W1119" s="314"/>
      <c r="X1119" s="314"/>
      <c r="Y1119" s="314"/>
      <c r="Z1119" s="314"/>
      <c r="AA1119" s="314"/>
      <c r="AB1119" s="314"/>
      <c r="AC1119" s="314"/>
      <c r="AD1119" s="314"/>
      <c r="AE1119" s="314"/>
      <c r="AF1119" s="314"/>
      <c r="AG1119" s="314"/>
      <c r="AH1119" s="314"/>
      <c r="AI1119" s="314"/>
      <c r="AJ1119" s="314"/>
      <c r="AK1119" s="314"/>
      <c r="AL1119" s="314"/>
      <c r="AM1119" s="314"/>
      <c r="AN1119" s="314"/>
      <c r="AO1119" s="314"/>
    </row>
    <row r="1120" spans="1:41" ht="12" customHeight="1">
      <c r="A1120" s="314"/>
      <c r="B1120" s="697" t="s">
        <v>257</v>
      </c>
      <c r="C1120" s="676"/>
      <c r="D1120" s="690" t="e">
        <f>+$D$8</f>
        <v>#REF!</v>
      </c>
      <c r="E1120" s="672"/>
      <c r="F1120" s="672"/>
      <c r="G1120" s="672"/>
      <c r="H1120" s="672"/>
      <c r="I1120" s="672"/>
      <c r="J1120" s="673"/>
      <c r="K1120" s="314"/>
      <c r="L1120" s="314"/>
      <c r="M1120" s="314"/>
      <c r="N1120" s="314"/>
      <c r="O1120" s="314"/>
      <c r="P1120" s="314"/>
      <c r="Q1120" s="314"/>
      <c r="R1120" s="314"/>
      <c r="S1120" s="314"/>
      <c r="T1120" s="314"/>
      <c r="U1120" s="314"/>
      <c r="V1120" s="314"/>
      <c r="W1120" s="314"/>
      <c r="X1120" s="314"/>
      <c r="Y1120" s="314"/>
      <c r="Z1120" s="314"/>
      <c r="AA1120" s="314"/>
      <c r="AB1120" s="314"/>
      <c r="AC1120" s="314"/>
      <c r="AD1120" s="314"/>
      <c r="AE1120" s="314"/>
      <c r="AF1120" s="314"/>
      <c r="AG1120" s="314"/>
      <c r="AH1120" s="314"/>
      <c r="AI1120" s="314"/>
      <c r="AJ1120" s="314"/>
      <c r="AK1120" s="314"/>
      <c r="AL1120" s="314"/>
      <c r="AM1120" s="314"/>
      <c r="AN1120" s="314"/>
      <c r="AO1120" s="314"/>
    </row>
    <row r="1121" spans="1:41" ht="29.25" customHeight="1">
      <c r="A1121" s="314"/>
      <c r="B1121" s="181"/>
      <c r="C1121" s="182"/>
      <c r="D1121" s="674"/>
      <c r="E1121" s="637"/>
      <c r="F1121" s="637"/>
      <c r="G1121" s="637"/>
      <c r="H1121" s="637"/>
      <c r="I1121" s="637"/>
      <c r="J1121" s="638"/>
      <c r="K1121" s="314"/>
      <c r="L1121" s="314"/>
      <c r="M1121" s="314"/>
      <c r="N1121" s="314"/>
      <c r="O1121" s="314"/>
      <c r="P1121" s="314"/>
      <c r="Q1121" s="314"/>
      <c r="R1121" s="314"/>
      <c r="S1121" s="314"/>
      <c r="T1121" s="314"/>
      <c r="U1121" s="314"/>
      <c r="V1121" s="314"/>
      <c r="W1121" s="314"/>
      <c r="X1121" s="314"/>
      <c r="Y1121" s="314"/>
      <c r="Z1121" s="314"/>
      <c r="AA1121" s="314"/>
      <c r="AB1121" s="314"/>
      <c r="AC1121" s="314"/>
      <c r="AD1121" s="314"/>
      <c r="AE1121" s="314"/>
      <c r="AF1121" s="314"/>
      <c r="AG1121" s="314"/>
      <c r="AH1121" s="314"/>
      <c r="AI1121" s="314"/>
      <c r="AJ1121" s="314"/>
      <c r="AK1121" s="314"/>
      <c r="AL1121" s="314"/>
      <c r="AM1121" s="314"/>
      <c r="AN1121" s="314"/>
      <c r="AO1121" s="314"/>
    </row>
    <row r="1122" spans="1:41" ht="12" customHeight="1">
      <c r="A1122" s="314"/>
      <c r="B1122" s="181"/>
      <c r="C1122" s="182"/>
      <c r="D1122" s="183"/>
      <c r="E1122" s="184"/>
      <c r="F1122" s="183"/>
      <c r="G1122" s="184"/>
      <c r="H1122" s="183"/>
      <c r="I1122" s="184"/>
      <c r="J1122" s="185"/>
      <c r="K1122" s="314"/>
      <c r="L1122" s="314"/>
      <c r="M1122" s="314"/>
      <c r="N1122" s="314"/>
      <c r="O1122" s="314"/>
      <c r="P1122" s="314"/>
      <c r="Q1122" s="314"/>
      <c r="R1122" s="314"/>
      <c r="S1122" s="314"/>
      <c r="T1122" s="314"/>
      <c r="U1122" s="314"/>
      <c r="V1122" s="314"/>
      <c r="W1122" s="314"/>
      <c r="X1122" s="314"/>
      <c r="Y1122" s="314"/>
      <c r="Z1122" s="314"/>
      <c r="AA1122" s="314"/>
      <c r="AB1122" s="314"/>
      <c r="AC1122" s="314"/>
      <c r="AD1122" s="314"/>
      <c r="AE1122" s="314"/>
      <c r="AF1122" s="314"/>
      <c r="AG1122" s="314"/>
      <c r="AH1122" s="314"/>
      <c r="AI1122" s="314"/>
      <c r="AJ1122" s="314"/>
      <c r="AK1122" s="314"/>
      <c r="AL1122" s="314"/>
      <c r="AM1122" s="314"/>
      <c r="AN1122" s="314"/>
      <c r="AO1122" s="314"/>
    </row>
    <row r="1123" spans="1:41" ht="12" customHeight="1">
      <c r="A1123" s="314"/>
      <c r="B1123" s="186" t="s">
        <v>258</v>
      </c>
      <c r="C1123" s="187" t="e">
        <f>+'BLOQUE PRINCIPAL'!#REF!</f>
        <v>#REF!</v>
      </c>
      <c r="D1123" s="675" t="e">
        <f>+'BLOQUE PRINCIPAL'!#REF!</f>
        <v>#REF!</v>
      </c>
      <c r="E1123" s="640"/>
      <c r="F1123" s="640"/>
      <c r="G1123" s="640"/>
      <c r="H1123" s="676"/>
      <c r="I1123" s="677" t="s">
        <v>259</v>
      </c>
      <c r="J1123" s="641"/>
      <c r="K1123" s="314"/>
      <c r="L1123" s="314"/>
      <c r="M1123" s="314"/>
      <c r="N1123" s="314"/>
      <c r="O1123" s="314"/>
      <c r="P1123" s="314"/>
      <c r="Q1123" s="314"/>
      <c r="R1123" s="314"/>
      <c r="S1123" s="314"/>
      <c r="T1123" s="314"/>
      <c r="U1123" s="314"/>
      <c r="V1123" s="314"/>
      <c r="W1123" s="314"/>
      <c r="X1123" s="314"/>
      <c r="Y1123" s="314"/>
      <c r="Z1123" s="314"/>
      <c r="AA1123" s="314"/>
      <c r="AB1123" s="314"/>
      <c r="AC1123" s="314"/>
      <c r="AD1123" s="314"/>
      <c r="AE1123" s="314"/>
      <c r="AF1123" s="314"/>
      <c r="AG1123" s="314"/>
      <c r="AH1123" s="314"/>
      <c r="AI1123" s="314"/>
      <c r="AJ1123" s="314"/>
      <c r="AK1123" s="314"/>
      <c r="AL1123" s="314"/>
      <c r="AM1123" s="314"/>
      <c r="AN1123" s="314"/>
      <c r="AO1123" s="314"/>
    </row>
    <row r="1124" spans="1:41" ht="12" customHeight="1">
      <c r="A1124" s="314"/>
      <c r="B1124" s="188" t="s">
        <v>260</v>
      </c>
      <c r="C1124" s="189" t="e">
        <f>+'BLOQUE PRINCIPAL'!#REF!</f>
        <v>#REF!</v>
      </c>
      <c r="D1124" s="678" t="e">
        <f>+'BLOQUE PRINCIPAL'!#REF!</f>
        <v>#REF!</v>
      </c>
      <c r="E1124" s="679"/>
      <c r="F1124" s="679"/>
      <c r="G1124" s="679"/>
      <c r="H1124" s="680"/>
      <c r="I1124" s="190" t="s">
        <v>196</v>
      </c>
      <c r="J1124" s="191" t="e">
        <f>+'BLOQUE PRINCIPAL'!#REF!</f>
        <v>#REF!</v>
      </c>
      <c r="K1124" s="314"/>
      <c r="L1124" s="314"/>
      <c r="M1124" s="314"/>
      <c r="N1124" s="314"/>
      <c r="O1124" s="314"/>
      <c r="P1124" s="314"/>
      <c r="Q1124" s="314"/>
      <c r="R1124" s="314"/>
      <c r="S1124" s="314"/>
      <c r="T1124" s="314"/>
      <c r="U1124" s="314"/>
      <c r="V1124" s="314"/>
      <c r="W1124" s="314"/>
      <c r="X1124" s="314"/>
      <c r="Y1124" s="314"/>
      <c r="Z1124" s="314"/>
      <c r="AA1124" s="314"/>
      <c r="AB1124" s="314"/>
      <c r="AC1124" s="314"/>
      <c r="AD1124" s="314"/>
      <c r="AE1124" s="314"/>
      <c r="AF1124" s="314"/>
      <c r="AG1124" s="314"/>
      <c r="AH1124" s="314"/>
      <c r="AI1124" s="314"/>
      <c r="AJ1124" s="314"/>
      <c r="AK1124" s="314"/>
      <c r="AL1124" s="314"/>
      <c r="AM1124" s="314"/>
      <c r="AN1124" s="314"/>
      <c r="AO1124" s="314"/>
    </row>
    <row r="1125" spans="1:41" ht="12" customHeight="1">
      <c r="A1125" s="314"/>
      <c r="B1125" s="667" t="s">
        <v>261</v>
      </c>
      <c r="C1125" s="662"/>
      <c r="D1125" s="662"/>
      <c r="E1125" s="663"/>
      <c r="F1125" s="194" t="s">
        <v>13</v>
      </c>
      <c r="G1125" s="193" t="s">
        <v>262</v>
      </c>
      <c r="H1125" s="194" t="s">
        <v>263</v>
      </c>
      <c r="I1125" s="193" t="s">
        <v>264</v>
      </c>
      <c r="J1125" s="195"/>
      <c r="K1125" s="314"/>
      <c r="L1125" s="314"/>
      <c r="M1125" s="314"/>
      <c r="N1125" s="314"/>
      <c r="O1125" s="314"/>
      <c r="P1125" s="314"/>
      <c r="Q1125" s="314"/>
      <c r="R1125" s="314"/>
      <c r="S1125" s="314"/>
      <c r="T1125" s="314"/>
      <c r="U1125" s="314"/>
      <c r="V1125" s="314"/>
      <c r="W1125" s="314"/>
      <c r="X1125" s="314"/>
      <c r="Y1125" s="314"/>
      <c r="Z1125" s="314"/>
      <c r="AA1125" s="314"/>
      <c r="AB1125" s="314"/>
      <c r="AC1125" s="314"/>
      <c r="AD1125" s="314"/>
      <c r="AE1125" s="314"/>
      <c r="AF1125" s="314"/>
      <c r="AG1125" s="314"/>
      <c r="AH1125" s="314"/>
      <c r="AI1125" s="314"/>
      <c r="AJ1125" s="314"/>
      <c r="AK1125" s="314"/>
      <c r="AL1125" s="314"/>
      <c r="AM1125" s="314"/>
      <c r="AN1125" s="314"/>
      <c r="AO1125" s="314"/>
    </row>
    <row r="1126" spans="1:41" ht="14.25" customHeight="1">
      <c r="A1126" s="314"/>
      <c r="B1126" s="669" t="s">
        <v>265</v>
      </c>
      <c r="C1126" s="662"/>
      <c r="D1126" s="662"/>
      <c r="E1126" s="663"/>
      <c r="F1126" s="196" t="s">
        <v>266</v>
      </c>
      <c r="G1126" s="195">
        <f>SUM(J1145*0.05)</f>
        <v>1503.125</v>
      </c>
      <c r="H1126" s="196"/>
      <c r="I1126" s="195">
        <f>G1126</f>
        <v>1503.125</v>
      </c>
      <c r="J1126" s="197"/>
      <c r="K1126" s="314"/>
      <c r="L1126" s="314"/>
      <c r="M1126" s="314"/>
      <c r="N1126" s="314"/>
      <c r="O1126" s="314"/>
      <c r="P1126" s="314"/>
      <c r="Q1126" s="314"/>
      <c r="R1126" s="314"/>
      <c r="S1126" s="314"/>
      <c r="T1126" s="314"/>
      <c r="U1126" s="314"/>
      <c r="V1126" s="314"/>
      <c r="W1126" s="314"/>
      <c r="X1126" s="314"/>
      <c r="Y1126" s="314"/>
      <c r="Z1126" s="314"/>
      <c r="AA1126" s="314"/>
      <c r="AB1126" s="314"/>
      <c r="AC1126" s="314"/>
      <c r="AD1126" s="314"/>
      <c r="AE1126" s="314"/>
      <c r="AF1126" s="314"/>
      <c r="AG1126" s="314"/>
      <c r="AH1126" s="314"/>
      <c r="AI1126" s="314"/>
      <c r="AJ1126" s="314"/>
      <c r="AK1126" s="314"/>
      <c r="AL1126" s="314"/>
      <c r="AM1126" s="314"/>
      <c r="AN1126" s="314"/>
      <c r="AO1126" s="314"/>
    </row>
    <row r="1127" spans="1:41" ht="12" customHeight="1">
      <c r="A1127" s="314"/>
      <c r="B1127" s="669"/>
      <c r="C1127" s="662"/>
      <c r="D1127" s="662"/>
      <c r="E1127" s="663"/>
      <c r="F1127" s="198"/>
      <c r="G1127" s="195"/>
      <c r="H1127" s="196"/>
      <c r="I1127" s="195"/>
      <c r="J1127" s="199"/>
      <c r="K1127" s="314"/>
      <c r="L1127" s="314"/>
      <c r="M1127" s="314"/>
      <c r="N1127" s="314"/>
      <c r="O1127" s="314"/>
      <c r="P1127" s="314"/>
      <c r="Q1127" s="314"/>
      <c r="R1127" s="314"/>
      <c r="S1127" s="314"/>
      <c r="T1127" s="314"/>
      <c r="U1127" s="314"/>
      <c r="V1127" s="314"/>
      <c r="W1127" s="314"/>
      <c r="X1127" s="314"/>
      <c r="Y1127" s="314"/>
      <c r="Z1127" s="314"/>
      <c r="AA1127" s="314"/>
      <c r="AB1127" s="314"/>
      <c r="AC1127" s="314"/>
      <c r="AD1127" s="314"/>
      <c r="AE1127" s="314"/>
      <c r="AF1127" s="314"/>
      <c r="AG1127" s="314"/>
      <c r="AH1127" s="314"/>
      <c r="AI1127" s="314"/>
      <c r="AJ1127" s="314"/>
      <c r="AK1127" s="314"/>
      <c r="AL1127" s="314"/>
      <c r="AM1127" s="314"/>
      <c r="AN1127" s="314"/>
      <c r="AO1127" s="314"/>
    </row>
    <row r="1128" spans="1:41" ht="12" customHeight="1">
      <c r="A1128" s="314"/>
      <c r="B1128" s="669"/>
      <c r="C1128" s="662"/>
      <c r="D1128" s="662"/>
      <c r="E1128" s="663"/>
      <c r="F1128" s="198"/>
      <c r="G1128" s="195"/>
      <c r="H1128" s="196"/>
      <c r="I1128" s="195"/>
      <c r="J1128" s="199"/>
      <c r="K1128" s="314"/>
      <c r="L1128" s="314"/>
      <c r="M1128" s="314"/>
      <c r="N1128" s="314"/>
      <c r="O1128" s="314"/>
      <c r="P1128" s="314"/>
      <c r="Q1128" s="314"/>
      <c r="R1128" s="314"/>
      <c r="S1128" s="314"/>
      <c r="T1128" s="314"/>
      <c r="U1128" s="314"/>
      <c r="V1128" s="314"/>
      <c r="W1128" s="314"/>
      <c r="X1128" s="314"/>
      <c r="Y1128" s="314"/>
      <c r="Z1128" s="314"/>
      <c r="AA1128" s="314"/>
      <c r="AB1128" s="314"/>
      <c r="AC1128" s="314"/>
      <c r="AD1128" s="314"/>
      <c r="AE1128" s="314"/>
      <c r="AF1128" s="314"/>
      <c r="AG1128" s="314"/>
      <c r="AH1128" s="314"/>
      <c r="AI1128" s="314"/>
      <c r="AJ1128" s="314"/>
      <c r="AK1128" s="314"/>
      <c r="AL1128" s="314"/>
      <c r="AM1128" s="314"/>
      <c r="AN1128" s="314"/>
      <c r="AO1128" s="314"/>
    </row>
    <row r="1129" spans="1:41" ht="12" customHeight="1">
      <c r="A1129" s="314"/>
      <c r="B1129" s="669"/>
      <c r="C1129" s="662"/>
      <c r="D1129" s="662"/>
      <c r="E1129" s="663"/>
      <c r="F1129" s="198"/>
      <c r="G1129" s="195"/>
      <c r="H1129" s="196"/>
      <c r="I1129" s="195"/>
      <c r="J1129" s="199" t="s">
        <v>267</v>
      </c>
      <c r="K1129" s="314"/>
      <c r="L1129" s="314"/>
      <c r="M1129" s="314"/>
      <c r="N1129" s="314"/>
      <c r="O1129" s="314"/>
      <c r="P1129" s="314"/>
      <c r="Q1129" s="314"/>
      <c r="R1129" s="314"/>
      <c r="S1129" s="314"/>
      <c r="T1129" s="314"/>
      <c r="U1129" s="314"/>
      <c r="V1129" s="314"/>
      <c r="W1129" s="314"/>
      <c r="X1129" s="314"/>
      <c r="Y1129" s="314"/>
      <c r="Z1129" s="314"/>
      <c r="AA1129" s="314"/>
      <c r="AB1129" s="314"/>
      <c r="AC1129" s="314"/>
      <c r="AD1129" s="314"/>
      <c r="AE1129" s="314"/>
      <c r="AF1129" s="314"/>
      <c r="AG1129" s="314"/>
      <c r="AH1129" s="314"/>
      <c r="AI1129" s="314"/>
      <c r="AJ1129" s="314"/>
      <c r="AK1129" s="314"/>
      <c r="AL1129" s="314"/>
      <c r="AM1129" s="314"/>
      <c r="AN1129" s="314"/>
      <c r="AO1129" s="314"/>
    </row>
    <row r="1130" spans="1:41" ht="12" customHeight="1">
      <c r="A1130" s="314"/>
      <c r="B1130" s="242"/>
      <c r="C1130" s="242"/>
      <c r="D1130" s="242"/>
      <c r="E1130" s="245"/>
      <c r="F1130" s="196"/>
      <c r="G1130" s="195"/>
      <c r="H1130" s="196"/>
      <c r="I1130" s="195"/>
      <c r="J1130" s="203">
        <f>SUM(I1126:I1128)</f>
        <v>1503.125</v>
      </c>
      <c r="K1130" s="314"/>
      <c r="L1130" s="314"/>
      <c r="M1130" s="314"/>
      <c r="N1130" s="314"/>
      <c r="O1130" s="314"/>
      <c r="P1130" s="314"/>
      <c r="Q1130" s="314"/>
      <c r="R1130" s="314"/>
      <c r="S1130" s="314"/>
      <c r="T1130" s="314"/>
      <c r="U1130" s="314"/>
      <c r="V1130" s="314"/>
      <c r="W1130" s="314"/>
      <c r="X1130" s="314"/>
      <c r="Y1130" s="314"/>
      <c r="Z1130" s="314"/>
      <c r="AA1130" s="314"/>
      <c r="AB1130" s="314"/>
      <c r="AC1130" s="314"/>
      <c r="AD1130" s="314"/>
      <c r="AE1130" s="314"/>
      <c r="AF1130" s="314"/>
      <c r="AG1130" s="314"/>
      <c r="AH1130" s="314"/>
      <c r="AI1130" s="314"/>
      <c r="AJ1130" s="314"/>
      <c r="AK1130" s="314"/>
      <c r="AL1130" s="314"/>
      <c r="AM1130" s="314"/>
      <c r="AN1130" s="314"/>
      <c r="AO1130" s="314"/>
    </row>
    <row r="1131" spans="1:41" ht="24.75" customHeight="1">
      <c r="A1131" s="314"/>
      <c r="B1131" s="667" t="s">
        <v>268</v>
      </c>
      <c r="C1131" s="662"/>
      <c r="D1131" s="662"/>
      <c r="E1131" s="663"/>
      <c r="F1131" s="194" t="s">
        <v>13</v>
      </c>
      <c r="G1131" s="193" t="s">
        <v>269</v>
      </c>
      <c r="H1131" s="194" t="s">
        <v>209</v>
      </c>
      <c r="I1131" s="193" t="s">
        <v>264</v>
      </c>
      <c r="J1131" s="195"/>
      <c r="K1131" s="314"/>
      <c r="L1131" s="314"/>
      <c r="M1131" s="314"/>
      <c r="N1131" s="314"/>
      <c r="O1131" s="314"/>
      <c r="P1131" s="314"/>
      <c r="Q1131" s="314"/>
      <c r="R1131" s="314"/>
      <c r="S1131" s="314"/>
      <c r="T1131" s="314"/>
      <c r="U1131" s="314"/>
      <c r="V1131" s="314"/>
      <c r="W1131" s="314"/>
      <c r="X1131" s="314"/>
      <c r="Y1131" s="314"/>
      <c r="Z1131" s="314"/>
      <c r="AA1131" s="314"/>
      <c r="AB1131" s="314"/>
      <c r="AC1131" s="314"/>
      <c r="AD1131" s="314"/>
      <c r="AE1131" s="314"/>
      <c r="AF1131" s="314"/>
      <c r="AG1131" s="314"/>
      <c r="AH1131" s="314"/>
      <c r="AI1131" s="314"/>
      <c r="AJ1131" s="314"/>
      <c r="AK1131" s="314"/>
      <c r="AL1131" s="314"/>
      <c r="AM1131" s="314"/>
      <c r="AN1131" s="314"/>
      <c r="AO1131" s="314"/>
    </row>
    <row r="1132" spans="1:41" ht="12" customHeight="1">
      <c r="A1132" s="314"/>
      <c r="B1132" s="693" t="s">
        <v>350</v>
      </c>
      <c r="C1132" s="662"/>
      <c r="D1132" s="662"/>
      <c r="E1132" s="663"/>
      <c r="F1132" s="198" t="s">
        <v>21</v>
      </c>
      <c r="G1132" s="195" t="e">
        <f>MATERIALES!#REF!</f>
        <v>#REF!</v>
      </c>
      <c r="H1132" s="196">
        <v>1</v>
      </c>
      <c r="I1132" s="211" t="e">
        <f t="shared" si="88" ref="I1132:I1138">SUM(G1132*H1132)</f>
        <v>#REF!</v>
      </c>
      <c r="J1132" s="197"/>
      <c r="K1132" s="314"/>
      <c r="L1132" s="314"/>
      <c r="M1132" s="314"/>
      <c r="N1132" s="314"/>
      <c r="O1132" s="314"/>
      <c r="P1132" s="314"/>
      <c r="Q1132" s="314"/>
      <c r="R1132" s="314"/>
      <c r="S1132" s="314"/>
      <c r="T1132" s="314"/>
      <c r="U1132" s="314"/>
      <c r="V1132" s="314"/>
      <c r="W1132" s="314"/>
      <c r="X1132" s="314"/>
      <c r="Y1132" s="314"/>
      <c r="Z1132" s="314"/>
      <c r="AA1132" s="314"/>
      <c r="AB1132" s="314"/>
      <c r="AC1132" s="314"/>
      <c r="AD1132" s="314"/>
      <c r="AE1132" s="314"/>
      <c r="AF1132" s="314"/>
      <c r="AG1132" s="314"/>
      <c r="AH1132" s="314"/>
      <c r="AI1132" s="314"/>
      <c r="AJ1132" s="314"/>
      <c r="AK1132" s="314"/>
      <c r="AL1132" s="314"/>
      <c r="AM1132" s="314"/>
      <c r="AN1132" s="314"/>
      <c r="AO1132" s="314"/>
    </row>
    <row r="1133" spans="1:41" ht="12" customHeight="1">
      <c r="A1133" s="314"/>
      <c r="B1133" s="669" t="s">
        <v>310</v>
      </c>
      <c r="C1133" s="662"/>
      <c r="D1133" s="662"/>
      <c r="E1133" s="663"/>
      <c r="F1133" s="198" t="s">
        <v>21</v>
      </c>
      <c r="G1133" s="277" t="e">
        <f>MATERIALES!#REF!</f>
        <v>#REF!</v>
      </c>
      <c r="H1133" s="209">
        <v>0.01</v>
      </c>
      <c r="I1133" s="211" t="e">
        <f t="shared" si="88"/>
        <v>#REF!</v>
      </c>
      <c r="J1133" s="197"/>
      <c r="K1133" s="314"/>
      <c r="L1133" s="314"/>
      <c r="M1133" s="314"/>
      <c r="N1133" s="314"/>
      <c r="O1133" s="314"/>
      <c r="P1133" s="314"/>
      <c r="Q1133" s="314"/>
      <c r="R1133" s="314"/>
      <c r="S1133" s="314"/>
      <c r="T1133" s="314"/>
      <c r="U1133" s="314"/>
      <c r="V1133" s="314"/>
      <c r="W1133" s="314"/>
      <c r="X1133" s="314"/>
      <c r="Y1133" s="314"/>
      <c r="Z1133" s="314"/>
      <c r="AA1133" s="314"/>
      <c r="AB1133" s="314"/>
      <c r="AC1133" s="314"/>
      <c r="AD1133" s="314"/>
      <c r="AE1133" s="314"/>
      <c r="AF1133" s="314"/>
      <c r="AG1133" s="314"/>
      <c r="AH1133" s="314"/>
      <c r="AI1133" s="314"/>
      <c r="AJ1133" s="314"/>
      <c r="AK1133" s="314"/>
      <c r="AL1133" s="314"/>
      <c r="AM1133" s="314"/>
      <c r="AN1133" s="314"/>
      <c r="AO1133" s="314"/>
    </row>
    <row r="1134" spans="1:41" ht="12" customHeight="1">
      <c r="A1134" s="314"/>
      <c r="B1134" s="669" t="s">
        <v>311</v>
      </c>
      <c r="C1134" s="662"/>
      <c r="D1134" s="662"/>
      <c r="E1134" s="663"/>
      <c r="F1134" s="198" t="s">
        <v>21</v>
      </c>
      <c r="G1134" s="277" t="e">
        <f>MATERIALES!#REF!</f>
        <v>#REF!</v>
      </c>
      <c r="H1134" s="209">
        <v>0.01</v>
      </c>
      <c r="I1134" s="211" t="e">
        <f t="shared" si="88"/>
        <v>#REF!</v>
      </c>
      <c r="J1134" s="197"/>
      <c r="K1134" s="314"/>
      <c r="L1134" s="314"/>
      <c r="M1134" s="314"/>
      <c r="N1134" s="314"/>
      <c r="O1134" s="314"/>
      <c r="P1134" s="314"/>
      <c r="Q1134" s="314"/>
      <c r="R1134" s="314"/>
      <c r="S1134" s="314"/>
      <c r="T1134" s="314"/>
      <c r="U1134" s="314"/>
      <c r="V1134" s="314"/>
      <c r="W1134" s="314"/>
      <c r="X1134" s="314"/>
      <c r="Y1134" s="314"/>
      <c r="Z1134" s="314"/>
      <c r="AA1134" s="314"/>
      <c r="AB1134" s="314"/>
      <c r="AC1134" s="314"/>
      <c r="AD1134" s="314"/>
      <c r="AE1134" s="314"/>
      <c r="AF1134" s="314"/>
      <c r="AG1134" s="314"/>
      <c r="AH1134" s="314"/>
      <c r="AI1134" s="314"/>
      <c r="AJ1134" s="314"/>
      <c r="AK1134" s="314"/>
      <c r="AL1134" s="314"/>
      <c r="AM1134" s="314"/>
      <c r="AN1134" s="314"/>
      <c r="AO1134" s="314"/>
    </row>
    <row r="1135" spans="1:41" ht="12" customHeight="1">
      <c r="A1135" s="314"/>
      <c r="B1135" s="669" t="s">
        <v>348</v>
      </c>
      <c r="C1135" s="662"/>
      <c r="D1135" s="662"/>
      <c r="E1135" s="663"/>
      <c r="F1135" s="198" t="s">
        <v>21</v>
      </c>
      <c r="G1135" s="255" t="e">
        <f>MATERIALES!#REF!</f>
        <v>#REF!</v>
      </c>
      <c r="H1135" s="209">
        <v>0.17</v>
      </c>
      <c r="I1135" s="211" t="e">
        <f t="shared" si="88"/>
        <v>#REF!</v>
      </c>
      <c r="J1135" s="197"/>
      <c r="K1135" s="314"/>
      <c r="L1135" s="314"/>
      <c r="M1135" s="314"/>
      <c r="N1135" s="314"/>
      <c r="O1135" s="314"/>
      <c r="P1135" s="314"/>
      <c r="Q1135" s="314"/>
      <c r="R1135" s="314"/>
      <c r="S1135" s="314"/>
      <c r="T1135" s="314"/>
      <c r="U1135" s="314"/>
      <c r="V1135" s="314"/>
      <c r="W1135" s="314"/>
      <c r="X1135" s="314"/>
      <c r="Y1135" s="314"/>
      <c r="Z1135" s="314"/>
      <c r="AA1135" s="314"/>
      <c r="AB1135" s="314"/>
      <c r="AC1135" s="314"/>
      <c r="AD1135" s="314"/>
      <c r="AE1135" s="314"/>
      <c r="AF1135" s="314"/>
      <c r="AG1135" s="314"/>
      <c r="AH1135" s="314"/>
      <c r="AI1135" s="314"/>
      <c r="AJ1135" s="314"/>
      <c r="AK1135" s="314"/>
      <c r="AL1135" s="314"/>
      <c r="AM1135" s="314"/>
      <c r="AN1135" s="314"/>
      <c r="AO1135" s="314"/>
    </row>
    <row r="1136" spans="1:41" ht="12" customHeight="1">
      <c r="A1136" s="314"/>
      <c r="B1136" s="693"/>
      <c r="C1136" s="662"/>
      <c r="D1136" s="662"/>
      <c r="E1136" s="663"/>
      <c r="F1136" s="198"/>
      <c r="G1136" s="195"/>
      <c r="H1136" s="196"/>
      <c r="I1136" s="211">
        <f t="shared" si="88"/>
        <v>0</v>
      </c>
      <c r="J1136" s="197"/>
      <c r="K1136" s="314"/>
      <c r="L1136" s="314"/>
      <c r="M1136" s="314"/>
      <c r="N1136" s="314"/>
      <c r="O1136" s="314"/>
      <c r="P1136" s="314"/>
      <c r="Q1136" s="314"/>
      <c r="R1136" s="314"/>
      <c r="S1136" s="314"/>
      <c r="T1136" s="314"/>
      <c r="U1136" s="314"/>
      <c r="V1136" s="314"/>
      <c r="W1136" s="314"/>
      <c r="X1136" s="314"/>
      <c r="Y1136" s="314"/>
      <c r="Z1136" s="314"/>
      <c r="AA1136" s="314"/>
      <c r="AB1136" s="314"/>
      <c r="AC1136" s="314"/>
      <c r="AD1136" s="314"/>
      <c r="AE1136" s="314"/>
      <c r="AF1136" s="314"/>
      <c r="AG1136" s="314"/>
      <c r="AH1136" s="314"/>
      <c r="AI1136" s="314"/>
      <c r="AJ1136" s="314"/>
      <c r="AK1136" s="314"/>
      <c r="AL1136" s="314"/>
      <c r="AM1136" s="314"/>
      <c r="AN1136" s="314"/>
      <c r="AO1136" s="314"/>
    </row>
    <row r="1137" spans="1:41" ht="12" customHeight="1">
      <c r="A1137" s="314"/>
      <c r="B1137" s="669"/>
      <c r="C1137" s="662"/>
      <c r="D1137" s="662"/>
      <c r="E1137" s="663"/>
      <c r="F1137" s="198"/>
      <c r="G1137" s="195"/>
      <c r="H1137" s="352"/>
      <c r="I1137" s="211">
        <f t="shared" si="88"/>
        <v>0</v>
      </c>
      <c r="J1137" s="197"/>
      <c r="K1137" s="314"/>
      <c r="L1137" s="314"/>
      <c r="M1137" s="314"/>
      <c r="N1137" s="314"/>
      <c r="O1137" s="314"/>
      <c r="P1137" s="314"/>
      <c r="Q1137" s="314"/>
      <c r="R1137" s="314"/>
      <c r="S1137" s="314"/>
      <c r="T1137" s="314"/>
      <c r="U1137" s="314"/>
      <c r="V1137" s="314"/>
      <c r="W1137" s="314"/>
      <c r="X1137" s="314"/>
      <c r="Y1137" s="314"/>
      <c r="Z1137" s="314"/>
      <c r="AA1137" s="314"/>
      <c r="AB1137" s="314"/>
      <c r="AC1137" s="314"/>
      <c r="AD1137" s="314"/>
      <c r="AE1137" s="314"/>
      <c r="AF1137" s="314"/>
      <c r="AG1137" s="314"/>
      <c r="AH1137" s="314"/>
      <c r="AI1137" s="314"/>
      <c r="AJ1137" s="314"/>
      <c r="AK1137" s="314"/>
      <c r="AL1137" s="314"/>
      <c r="AM1137" s="314"/>
      <c r="AN1137" s="314"/>
      <c r="AO1137" s="314"/>
    </row>
    <row r="1138" spans="1:41" ht="12" customHeight="1">
      <c r="A1138" s="314"/>
      <c r="B1138" s="669"/>
      <c r="C1138" s="662"/>
      <c r="D1138" s="662"/>
      <c r="E1138" s="663"/>
      <c r="F1138" s="198"/>
      <c r="G1138" s="195"/>
      <c r="H1138" s="276"/>
      <c r="I1138" s="211">
        <f t="shared" si="88"/>
        <v>0</v>
      </c>
      <c r="J1138" s="195"/>
      <c r="K1138" s="314"/>
      <c r="L1138" s="314"/>
      <c r="M1138" s="314"/>
      <c r="N1138" s="314"/>
      <c r="O1138" s="314"/>
      <c r="P1138" s="314"/>
      <c r="Q1138" s="314"/>
      <c r="R1138" s="314"/>
      <c r="S1138" s="314"/>
      <c r="T1138" s="314"/>
      <c r="U1138" s="314"/>
      <c r="V1138" s="314"/>
      <c r="W1138" s="314"/>
      <c r="X1138" s="314"/>
      <c r="Y1138" s="314"/>
      <c r="Z1138" s="314"/>
      <c r="AA1138" s="314"/>
      <c r="AB1138" s="314"/>
      <c r="AC1138" s="314"/>
      <c r="AD1138" s="314"/>
      <c r="AE1138" s="314"/>
      <c r="AF1138" s="314"/>
      <c r="AG1138" s="314"/>
      <c r="AH1138" s="314"/>
      <c r="AI1138" s="314"/>
      <c r="AJ1138" s="314"/>
      <c r="AK1138" s="314"/>
      <c r="AL1138" s="314"/>
      <c r="AM1138" s="314"/>
      <c r="AN1138" s="314"/>
      <c r="AO1138" s="314"/>
    </row>
    <row r="1139" spans="1:41" ht="12" customHeight="1">
      <c r="A1139" s="314"/>
      <c r="B1139" s="343"/>
      <c r="C1139" s="344"/>
      <c r="D1139" s="344"/>
      <c r="E1139" s="345"/>
      <c r="F1139" s="346"/>
      <c r="G1139" s="197"/>
      <c r="H1139" s="214"/>
      <c r="I1139" s="347"/>
      <c r="J1139" s="195" t="s">
        <v>267</v>
      </c>
      <c r="K1139" s="314"/>
      <c r="L1139" s="314"/>
      <c r="M1139" s="314"/>
      <c r="N1139" s="314"/>
      <c r="O1139" s="314"/>
      <c r="P1139" s="314"/>
      <c r="Q1139" s="314"/>
      <c r="R1139" s="314"/>
      <c r="S1139" s="314"/>
      <c r="T1139" s="314"/>
      <c r="U1139" s="314"/>
      <c r="V1139" s="314"/>
      <c r="W1139" s="314"/>
      <c r="X1139" s="314"/>
      <c r="Y1139" s="314"/>
      <c r="Z1139" s="314"/>
      <c r="AA1139" s="314"/>
      <c r="AB1139" s="314"/>
      <c r="AC1139" s="314"/>
      <c r="AD1139" s="314"/>
      <c r="AE1139" s="314"/>
      <c r="AF1139" s="314"/>
      <c r="AG1139" s="314"/>
      <c r="AH1139" s="314"/>
      <c r="AI1139" s="314"/>
      <c r="AJ1139" s="314"/>
      <c r="AK1139" s="314"/>
      <c r="AL1139" s="314"/>
      <c r="AM1139" s="314"/>
      <c r="AN1139" s="314"/>
      <c r="AO1139" s="314"/>
    </row>
    <row r="1140" spans="1:41" ht="12" customHeight="1">
      <c r="A1140" s="314"/>
      <c r="B1140" s="664"/>
      <c r="C1140" s="665"/>
      <c r="D1140" s="665"/>
      <c r="E1140" s="666"/>
      <c r="F1140" s="212"/>
      <c r="G1140" s="213"/>
      <c r="H1140" s="214"/>
      <c r="I1140" s="213"/>
      <c r="J1140" s="215" t="e">
        <f>SUM(I1132:I1138)</f>
        <v>#REF!</v>
      </c>
      <c r="K1140" s="314"/>
      <c r="L1140" s="314"/>
      <c r="M1140" s="314"/>
      <c r="N1140" s="314"/>
      <c r="O1140" s="314"/>
      <c r="P1140" s="314"/>
      <c r="Q1140" s="314"/>
      <c r="R1140" s="314"/>
      <c r="S1140" s="314"/>
      <c r="T1140" s="314"/>
      <c r="U1140" s="314"/>
      <c r="V1140" s="314"/>
      <c r="W1140" s="314"/>
      <c r="X1140" s="314"/>
      <c r="Y1140" s="314"/>
      <c r="Z1140" s="314"/>
      <c r="AA1140" s="314"/>
      <c r="AB1140" s="314"/>
      <c r="AC1140" s="314"/>
      <c r="AD1140" s="314"/>
      <c r="AE1140" s="314"/>
      <c r="AF1140" s="314"/>
      <c r="AG1140" s="314"/>
      <c r="AH1140" s="314"/>
      <c r="AI1140" s="314"/>
      <c r="AJ1140" s="314"/>
      <c r="AK1140" s="314"/>
      <c r="AL1140" s="314"/>
      <c r="AM1140" s="314"/>
      <c r="AN1140" s="314"/>
      <c r="AO1140" s="314"/>
    </row>
    <row r="1141" spans="1:41" ht="12" customHeight="1">
      <c r="A1141" s="314"/>
      <c r="B1141" s="667" t="s">
        <v>273</v>
      </c>
      <c r="C1141" s="668"/>
      <c r="D1141" s="194" t="s">
        <v>14</v>
      </c>
      <c r="E1141" s="205" t="s">
        <v>274</v>
      </c>
      <c r="F1141" s="192" t="s">
        <v>275</v>
      </c>
      <c r="G1141" s="205" t="s">
        <v>276</v>
      </c>
      <c r="H1141" s="192" t="s">
        <v>277</v>
      </c>
      <c r="I1141" s="205" t="s">
        <v>278</v>
      </c>
      <c r="J1141" s="195"/>
      <c r="K1141" s="314"/>
      <c r="L1141" s="314"/>
      <c r="M1141" s="314"/>
      <c r="N1141" s="314"/>
      <c r="O1141" s="314"/>
      <c r="P1141" s="314"/>
      <c r="Q1141" s="314"/>
      <c r="R1141" s="314"/>
      <c r="S1141" s="314"/>
      <c r="T1141" s="314"/>
      <c r="U1141" s="314"/>
      <c r="V1141" s="314"/>
      <c r="W1141" s="314"/>
      <c r="X1141" s="314"/>
      <c r="Y1141" s="314"/>
      <c r="Z1141" s="314"/>
      <c r="AA1141" s="314"/>
      <c r="AB1141" s="314"/>
      <c r="AC1141" s="314"/>
      <c r="AD1141" s="314"/>
      <c r="AE1141" s="314"/>
      <c r="AF1141" s="314"/>
      <c r="AG1141" s="314"/>
      <c r="AH1141" s="314"/>
      <c r="AI1141" s="314"/>
      <c r="AJ1141" s="314"/>
      <c r="AK1141" s="314"/>
      <c r="AL1141" s="314"/>
      <c r="AM1141" s="314"/>
      <c r="AN1141" s="314"/>
      <c r="AO1141" s="314"/>
    </row>
    <row r="1142" spans="1:41" ht="12" customHeight="1">
      <c r="A1142" s="314"/>
      <c r="B1142" s="669" t="s">
        <v>279</v>
      </c>
      <c r="C1142" s="668"/>
      <c r="D1142" s="196">
        <v>1</v>
      </c>
      <c r="E1142" s="195">
        <f>90000*D1142</f>
        <v>90000</v>
      </c>
      <c r="F1142" s="196">
        <v>85</v>
      </c>
      <c r="G1142" s="195">
        <f t="shared" si="89" ref="G1142:G1143">SUM(E1142*(1+F1142/100))</f>
        <v>166500</v>
      </c>
      <c r="H1142" s="196">
        <v>8</v>
      </c>
      <c r="I1142" s="211">
        <f t="shared" si="90" ref="I1142:I1143">SUM(G1142/H1142)</f>
        <v>20812.50</v>
      </c>
      <c r="J1142" s="206"/>
      <c r="K1142" s="314"/>
      <c r="L1142" s="314"/>
      <c r="M1142" s="314"/>
      <c r="N1142" s="314"/>
      <c r="O1142" s="314"/>
      <c r="P1142" s="314"/>
      <c r="Q1142" s="314"/>
      <c r="R1142" s="314"/>
      <c r="S1142" s="314"/>
      <c r="T1142" s="314"/>
      <c r="U1142" s="314"/>
      <c r="V1142" s="314"/>
      <c r="W1142" s="314"/>
      <c r="X1142" s="314"/>
      <c r="Y1142" s="314"/>
      <c r="Z1142" s="314"/>
      <c r="AA1142" s="314"/>
      <c r="AB1142" s="314"/>
      <c r="AC1142" s="314"/>
      <c r="AD1142" s="314"/>
      <c r="AE1142" s="314"/>
      <c r="AF1142" s="314"/>
      <c r="AG1142" s="314"/>
      <c r="AH1142" s="314"/>
      <c r="AI1142" s="314"/>
      <c r="AJ1142" s="314"/>
      <c r="AK1142" s="314"/>
      <c r="AL1142" s="314"/>
      <c r="AM1142" s="314"/>
      <c r="AN1142" s="314"/>
      <c r="AO1142" s="314"/>
    </row>
    <row r="1143" spans="1:41" ht="12" customHeight="1">
      <c r="A1143" s="314"/>
      <c r="B1143" s="669" t="s">
        <v>280</v>
      </c>
      <c r="C1143" s="668"/>
      <c r="D1143" s="196">
        <v>1</v>
      </c>
      <c r="E1143" s="195">
        <f>40000*D1143</f>
        <v>40000</v>
      </c>
      <c r="F1143" s="196">
        <f>F1142</f>
        <v>85</v>
      </c>
      <c r="G1143" s="195">
        <f t="shared" si="89"/>
        <v>74000</v>
      </c>
      <c r="H1143" s="196">
        <f>H1142</f>
        <v>8</v>
      </c>
      <c r="I1143" s="211">
        <f t="shared" si="90"/>
        <v>9250</v>
      </c>
      <c r="J1143" s="206"/>
      <c r="K1143" s="314"/>
      <c r="L1143" s="314"/>
      <c r="M1143" s="314"/>
      <c r="N1143" s="314"/>
      <c r="O1143" s="314"/>
      <c r="P1143" s="314"/>
      <c r="Q1143" s="314"/>
      <c r="R1143" s="314"/>
      <c r="S1143" s="314"/>
      <c r="T1143" s="314"/>
      <c r="U1143" s="314"/>
      <c r="V1143" s="314"/>
      <c r="W1143" s="314"/>
      <c r="X1143" s="314"/>
      <c r="Y1143" s="314"/>
      <c r="Z1143" s="314"/>
      <c r="AA1143" s="314"/>
      <c r="AB1143" s="314"/>
      <c r="AC1143" s="314"/>
      <c r="AD1143" s="314"/>
      <c r="AE1143" s="314"/>
      <c r="AF1143" s="314"/>
      <c r="AG1143" s="314"/>
      <c r="AH1143" s="314"/>
      <c r="AI1143" s="314"/>
      <c r="AJ1143" s="314"/>
      <c r="AK1143" s="314"/>
      <c r="AL1143" s="314"/>
      <c r="AM1143" s="314"/>
      <c r="AN1143" s="314"/>
      <c r="AO1143" s="314"/>
    </row>
    <row r="1144" spans="1:41" ht="12" customHeight="1">
      <c r="A1144" s="314"/>
      <c r="B1144" s="669"/>
      <c r="C1144" s="662"/>
      <c r="D1144" s="663"/>
      <c r="E1144" s="195"/>
      <c r="F1144" s="196"/>
      <c r="G1144" s="195"/>
      <c r="H1144" s="196"/>
      <c r="I1144" s="211"/>
      <c r="J1144" s="195" t="s">
        <v>267</v>
      </c>
      <c r="K1144" s="314"/>
      <c r="L1144" s="314"/>
      <c r="M1144" s="314"/>
      <c r="N1144" s="314"/>
      <c r="O1144" s="314"/>
      <c r="P1144" s="314"/>
      <c r="Q1144" s="314"/>
      <c r="R1144" s="314"/>
      <c r="S1144" s="314"/>
      <c r="T1144" s="314"/>
      <c r="U1144" s="314"/>
      <c r="V1144" s="314"/>
      <c r="W1144" s="314"/>
      <c r="X1144" s="314"/>
      <c r="Y1144" s="314"/>
      <c r="Z1144" s="314"/>
      <c r="AA1144" s="314"/>
      <c r="AB1144" s="314"/>
      <c r="AC1144" s="314"/>
      <c r="AD1144" s="314"/>
      <c r="AE1144" s="314"/>
      <c r="AF1144" s="314"/>
      <c r="AG1144" s="314"/>
      <c r="AH1144" s="314"/>
      <c r="AI1144" s="314"/>
      <c r="AJ1144" s="314"/>
      <c r="AK1144" s="314"/>
      <c r="AL1144" s="314"/>
      <c r="AM1144" s="314"/>
      <c r="AN1144" s="314"/>
      <c r="AO1144" s="314"/>
    </row>
    <row r="1145" spans="1:41" ht="12" customHeight="1">
      <c r="A1145" s="314"/>
      <c r="B1145" s="670"/>
      <c r="C1145" s="662"/>
      <c r="D1145" s="663"/>
      <c r="E1145" s="211"/>
      <c r="F1145" s="196"/>
      <c r="G1145" s="211"/>
      <c r="H1145" s="196"/>
      <c r="I1145" s="211"/>
      <c r="J1145" s="203">
        <f>SUM(I1142:I1143)</f>
        <v>30062.50</v>
      </c>
      <c r="K1145" s="314"/>
      <c r="L1145" s="314"/>
      <c r="M1145" s="314"/>
      <c r="N1145" s="314"/>
      <c r="O1145" s="314"/>
      <c r="P1145" s="314"/>
      <c r="Q1145" s="314"/>
      <c r="R1145" s="314"/>
      <c r="S1145" s="314"/>
      <c r="T1145" s="314"/>
      <c r="U1145" s="314"/>
      <c r="V1145" s="314"/>
      <c r="W1145" s="314"/>
      <c r="X1145" s="314"/>
      <c r="Y1145" s="314"/>
      <c r="Z1145" s="314"/>
      <c r="AA1145" s="314"/>
      <c r="AB1145" s="314"/>
      <c r="AC1145" s="314"/>
      <c r="AD1145" s="314"/>
      <c r="AE1145" s="314"/>
      <c r="AF1145" s="314"/>
      <c r="AG1145" s="314"/>
      <c r="AH1145" s="314"/>
      <c r="AI1145" s="314"/>
      <c r="AJ1145" s="314"/>
      <c r="AK1145" s="314"/>
      <c r="AL1145" s="314"/>
      <c r="AM1145" s="314"/>
      <c r="AN1145" s="314"/>
      <c r="AO1145" s="314"/>
    </row>
    <row r="1146" spans="1:41" ht="24" customHeight="1">
      <c r="A1146" s="314"/>
      <c r="B1146" s="667" t="s">
        <v>281</v>
      </c>
      <c r="C1146" s="662"/>
      <c r="D1146" s="663"/>
      <c r="E1146" s="205" t="s">
        <v>13</v>
      </c>
      <c r="F1146" s="192" t="s">
        <v>14</v>
      </c>
      <c r="G1146" s="216" t="s">
        <v>282</v>
      </c>
      <c r="H1146" s="192" t="s">
        <v>283</v>
      </c>
      <c r="I1146" s="205" t="s">
        <v>264</v>
      </c>
      <c r="J1146" s="195"/>
      <c r="K1146" s="314"/>
      <c r="L1146" s="314"/>
      <c r="M1146" s="314"/>
      <c r="N1146" s="314"/>
      <c r="O1146" s="314"/>
      <c r="P1146" s="314"/>
      <c r="Q1146" s="314"/>
      <c r="R1146" s="314"/>
      <c r="S1146" s="314"/>
      <c r="T1146" s="314"/>
      <c r="U1146" s="314"/>
      <c r="V1146" s="314"/>
      <c r="W1146" s="314"/>
      <c r="X1146" s="314"/>
      <c r="Y1146" s="314"/>
      <c r="Z1146" s="314"/>
      <c r="AA1146" s="314"/>
      <c r="AB1146" s="314"/>
      <c r="AC1146" s="314"/>
      <c r="AD1146" s="314"/>
      <c r="AE1146" s="314"/>
      <c r="AF1146" s="314"/>
      <c r="AG1146" s="314"/>
      <c r="AH1146" s="314"/>
      <c r="AI1146" s="314"/>
      <c r="AJ1146" s="314"/>
      <c r="AK1146" s="314"/>
      <c r="AL1146" s="314"/>
      <c r="AM1146" s="314"/>
      <c r="AN1146" s="314"/>
      <c r="AO1146" s="314"/>
    </row>
    <row r="1147" spans="1:41" ht="12" customHeight="1">
      <c r="A1147" s="173"/>
      <c r="B1147" s="669"/>
      <c r="C1147" s="662"/>
      <c r="D1147" s="663"/>
      <c r="E1147" s="347"/>
      <c r="F1147" s="214"/>
      <c r="G1147" s="353"/>
      <c r="H1147" s="214"/>
      <c r="I1147" s="261"/>
      <c r="J1147" s="195"/>
      <c r="K1147" s="173"/>
      <c r="L1147" s="173"/>
      <c r="M1147" s="173"/>
      <c r="N1147" s="173"/>
      <c r="O1147" s="173"/>
      <c r="P1147" s="173"/>
      <c r="Q1147" s="173"/>
      <c r="R1147" s="173"/>
      <c r="S1147" s="173"/>
      <c r="T1147" s="173"/>
      <c r="U1147" s="173"/>
      <c r="V1147" s="173"/>
      <c r="W1147" s="173"/>
      <c r="X1147" s="173"/>
      <c r="Y1147" s="173"/>
      <c r="Z1147" s="173"/>
      <c r="AA1147" s="173"/>
      <c r="AB1147" s="173"/>
      <c r="AC1147" s="173"/>
      <c r="AD1147" s="173"/>
      <c r="AE1147" s="173"/>
      <c r="AF1147" s="173"/>
      <c r="AG1147" s="173"/>
      <c r="AH1147" s="173"/>
      <c r="AI1147" s="173"/>
      <c r="AJ1147" s="173"/>
      <c r="AK1147" s="173"/>
      <c r="AL1147" s="173"/>
      <c r="AM1147" s="173"/>
      <c r="AN1147" s="173"/>
      <c r="AO1147" s="173"/>
    </row>
    <row r="1148" spans="1:41" ht="14.25" customHeight="1">
      <c r="A1148" s="314"/>
      <c r="B1148" s="661"/>
      <c r="C1148" s="662"/>
      <c r="D1148" s="663"/>
      <c r="E1148" s="205"/>
      <c r="F1148" s="192"/>
      <c r="G1148" s="216"/>
      <c r="H1148" s="192"/>
      <c r="I1148" s="205"/>
      <c r="J1148" s="195"/>
      <c r="K1148" s="314"/>
      <c r="L1148" s="314"/>
      <c r="M1148" s="314"/>
      <c r="N1148" s="314"/>
      <c r="O1148" s="314"/>
      <c r="P1148" s="314"/>
      <c r="Q1148" s="314"/>
      <c r="R1148" s="314"/>
      <c r="S1148" s="314"/>
      <c r="T1148" s="314"/>
      <c r="U1148" s="314"/>
      <c r="V1148" s="314"/>
      <c r="W1148" s="314"/>
      <c r="X1148" s="314"/>
      <c r="Y1148" s="314"/>
      <c r="Z1148" s="314"/>
      <c r="AA1148" s="314"/>
      <c r="AB1148" s="314"/>
      <c r="AC1148" s="314"/>
      <c r="AD1148" s="314"/>
      <c r="AE1148" s="314"/>
      <c r="AF1148" s="314"/>
      <c r="AG1148" s="314"/>
      <c r="AH1148" s="314"/>
      <c r="AI1148" s="314"/>
      <c r="AJ1148" s="314"/>
      <c r="AK1148" s="314"/>
      <c r="AL1148" s="314"/>
      <c r="AM1148" s="314"/>
      <c r="AN1148" s="314"/>
      <c r="AO1148" s="314"/>
    </row>
    <row r="1149" spans="1:41" ht="12" customHeight="1">
      <c r="A1149" s="314"/>
      <c r="B1149" s="670"/>
      <c r="C1149" s="662"/>
      <c r="D1149" s="663"/>
      <c r="E1149" s="195"/>
      <c r="F1149" s="218"/>
      <c r="G1149" s="195"/>
      <c r="H1149" s="196"/>
      <c r="I1149" s="211"/>
      <c r="J1149" s="195" t="s">
        <v>267</v>
      </c>
      <c r="K1149" s="314"/>
      <c r="L1149" s="314"/>
      <c r="M1149" s="314"/>
      <c r="N1149" s="314"/>
      <c r="O1149" s="314"/>
      <c r="P1149" s="314"/>
      <c r="Q1149" s="314"/>
      <c r="R1149" s="314"/>
      <c r="S1149" s="314"/>
      <c r="T1149" s="314"/>
      <c r="U1149" s="314"/>
      <c r="V1149" s="314"/>
      <c r="W1149" s="314"/>
      <c r="X1149" s="314"/>
      <c r="Y1149" s="314"/>
      <c r="Z1149" s="314"/>
      <c r="AA1149" s="314"/>
      <c r="AB1149" s="314"/>
      <c r="AC1149" s="314"/>
      <c r="AD1149" s="314"/>
      <c r="AE1149" s="314"/>
      <c r="AF1149" s="314"/>
      <c r="AG1149" s="314"/>
      <c r="AH1149" s="314"/>
      <c r="AI1149" s="314"/>
      <c r="AJ1149" s="314"/>
      <c r="AK1149" s="314"/>
      <c r="AL1149" s="314"/>
      <c r="AM1149" s="314"/>
      <c r="AN1149" s="314"/>
      <c r="AO1149" s="314"/>
    </row>
    <row r="1150" spans="1:41" ht="12" customHeight="1">
      <c r="A1150" s="314"/>
      <c r="B1150" s="670"/>
      <c r="C1150" s="662"/>
      <c r="D1150" s="663"/>
      <c r="E1150" s="195"/>
      <c r="F1150" s="218"/>
      <c r="G1150" s="195"/>
      <c r="H1150" s="196"/>
      <c r="I1150" s="211"/>
      <c r="J1150" s="203">
        <f>SUM(J1149)</f>
        <v>0</v>
      </c>
      <c r="K1150" s="314"/>
      <c r="L1150" s="314"/>
      <c r="M1150" s="314"/>
      <c r="N1150" s="314"/>
      <c r="O1150" s="314"/>
      <c r="P1150" s="314"/>
      <c r="Q1150" s="314"/>
      <c r="R1150" s="314"/>
      <c r="S1150" s="314"/>
      <c r="T1150" s="314"/>
      <c r="U1150" s="314"/>
      <c r="V1150" s="314"/>
      <c r="W1150" s="314"/>
      <c r="X1150" s="314"/>
      <c r="Y1150" s="314"/>
      <c r="Z1150" s="314"/>
      <c r="AA1150" s="314"/>
      <c r="AB1150" s="314"/>
      <c r="AC1150" s="314"/>
      <c r="AD1150" s="314"/>
      <c r="AE1150" s="314"/>
      <c r="AF1150" s="314"/>
      <c r="AG1150" s="314"/>
      <c r="AH1150" s="314"/>
      <c r="AI1150" s="314"/>
      <c r="AJ1150" s="314"/>
      <c r="AK1150" s="314"/>
      <c r="AL1150" s="314"/>
      <c r="AM1150" s="314"/>
      <c r="AN1150" s="314"/>
      <c r="AO1150" s="314"/>
    </row>
    <row r="1151" spans="1:41" ht="14.25" customHeight="1">
      <c r="A1151" s="314"/>
      <c r="B1151" s="661" t="s">
        <v>137</v>
      </c>
      <c r="C1151" s="662"/>
      <c r="D1151" s="662"/>
      <c r="E1151" s="662"/>
      <c r="F1151" s="662"/>
      <c r="G1151" s="662"/>
      <c r="H1151" s="662"/>
      <c r="I1151" s="663"/>
      <c r="J1151" s="219" t="e">
        <f>SUM(J1130+J1140+J1145+J1150)</f>
        <v>#REF!</v>
      </c>
      <c r="K1151" s="314"/>
      <c r="L1151" s="314"/>
      <c r="M1151" s="314"/>
      <c r="N1151" s="314"/>
      <c r="O1151" s="314"/>
      <c r="P1151" s="314"/>
      <c r="Q1151" s="314"/>
      <c r="R1151" s="314"/>
      <c r="S1151" s="314"/>
      <c r="T1151" s="314"/>
      <c r="U1151" s="314"/>
      <c r="V1151" s="314"/>
      <c r="W1151" s="314"/>
      <c r="X1151" s="314"/>
      <c r="Y1151" s="314"/>
      <c r="Z1151" s="314"/>
      <c r="AA1151" s="314"/>
      <c r="AB1151" s="314"/>
      <c r="AC1151" s="314"/>
      <c r="AD1151" s="314"/>
      <c r="AE1151" s="314"/>
      <c r="AF1151" s="314"/>
      <c r="AG1151" s="314"/>
      <c r="AH1151" s="314"/>
      <c r="AI1151" s="314"/>
      <c r="AJ1151" s="314"/>
      <c r="AK1151" s="314"/>
      <c r="AL1151" s="314"/>
      <c r="AM1151" s="314"/>
      <c r="AN1151" s="314"/>
      <c r="AO1151" s="314"/>
    </row>
    <row r="1152" spans="1:41" ht="14.25" customHeight="1">
      <c r="A1152" s="314"/>
      <c r="B1152" s="661" t="s">
        <v>284</v>
      </c>
      <c r="C1152" s="662"/>
      <c r="D1152" s="662"/>
      <c r="E1152" s="662"/>
      <c r="F1152" s="662"/>
      <c r="G1152" s="662"/>
      <c r="H1152" s="662"/>
      <c r="I1152" s="663"/>
      <c r="J1152" s="203" t="e">
        <f>J1151</f>
        <v>#REF!</v>
      </c>
      <c r="K1152" s="314"/>
      <c r="L1152" s="314"/>
      <c r="M1152" s="314"/>
      <c r="N1152" s="314"/>
      <c r="O1152" s="314"/>
      <c r="P1152" s="314"/>
      <c r="Q1152" s="314"/>
      <c r="R1152" s="314"/>
      <c r="S1152" s="314"/>
      <c r="T1152" s="314"/>
      <c r="U1152" s="314"/>
      <c r="V1152" s="314"/>
      <c r="W1152" s="314"/>
      <c r="X1152" s="314"/>
      <c r="Y1152" s="314"/>
      <c r="Z1152" s="314"/>
      <c r="AA1152" s="314"/>
      <c r="AB1152" s="314"/>
      <c r="AC1152" s="314"/>
      <c r="AD1152" s="314"/>
      <c r="AE1152" s="314"/>
      <c r="AF1152" s="314"/>
      <c r="AG1152" s="314"/>
      <c r="AH1152" s="314"/>
      <c r="AI1152" s="314"/>
      <c r="AJ1152" s="314"/>
      <c r="AK1152" s="314"/>
      <c r="AL1152" s="314"/>
      <c r="AM1152" s="314"/>
      <c r="AN1152" s="314"/>
      <c r="AO1152" s="314"/>
    </row>
    <row r="1153" spans="1:41" ht="12" customHeight="1">
      <c r="A1153" s="314"/>
      <c r="B1153" s="176"/>
      <c r="C1153" s="179"/>
      <c r="D1153" s="177"/>
      <c r="E1153" s="178"/>
      <c r="F1153" s="177"/>
      <c r="G1153" s="178"/>
      <c r="H1153" s="179"/>
      <c r="I1153" s="178"/>
      <c r="J1153" s="180"/>
      <c r="K1153" s="314"/>
      <c r="L1153" s="314"/>
      <c r="M1153" s="314"/>
      <c r="N1153" s="314"/>
      <c r="O1153" s="314"/>
      <c r="P1153" s="314"/>
      <c r="Q1153" s="314"/>
      <c r="R1153" s="314"/>
      <c r="S1153" s="314"/>
      <c r="T1153" s="314"/>
      <c r="U1153" s="314"/>
      <c r="V1153" s="314"/>
      <c r="W1153" s="314"/>
      <c r="X1153" s="314"/>
      <c r="Y1153" s="314"/>
      <c r="Z1153" s="314"/>
      <c r="AA1153" s="314"/>
      <c r="AB1153" s="314"/>
      <c r="AC1153" s="314"/>
      <c r="AD1153" s="314"/>
      <c r="AE1153" s="314"/>
      <c r="AF1153" s="314"/>
      <c r="AG1153" s="314"/>
      <c r="AH1153" s="314"/>
      <c r="AI1153" s="314"/>
      <c r="AJ1153" s="314"/>
      <c r="AK1153" s="314"/>
      <c r="AL1153" s="314"/>
      <c r="AM1153" s="314"/>
      <c r="AN1153" s="314"/>
      <c r="AO1153" s="314"/>
    </row>
    <row r="1154" spans="1:41" ht="12" customHeight="1">
      <c r="A1154" s="314"/>
      <c r="B1154" s="222"/>
      <c r="C1154" s="223"/>
      <c r="D1154" s="224"/>
      <c r="E1154" s="225"/>
      <c r="F1154" s="224"/>
      <c r="G1154" s="225"/>
      <c r="H1154" s="223"/>
      <c r="I1154" s="225"/>
      <c r="J1154" s="226"/>
      <c r="K1154" s="314"/>
      <c r="L1154" s="314"/>
      <c r="M1154" s="314"/>
      <c r="N1154" s="314"/>
      <c r="O1154" s="314"/>
      <c r="P1154" s="314"/>
      <c r="Q1154" s="314"/>
      <c r="R1154" s="314"/>
      <c r="S1154" s="314"/>
      <c r="T1154" s="314"/>
      <c r="U1154" s="314"/>
      <c r="V1154" s="314"/>
      <c r="W1154" s="314"/>
      <c r="X1154" s="314"/>
      <c r="Y1154" s="314"/>
      <c r="Z1154" s="314"/>
      <c r="AA1154" s="314"/>
      <c r="AB1154" s="314"/>
      <c r="AC1154" s="314"/>
      <c r="AD1154" s="314"/>
      <c r="AE1154" s="314"/>
      <c r="AF1154" s="314"/>
      <c r="AG1154" s="314"/>
      <c r="AH1154" s="314"/>
      <c r="AI1154" s="314"/>
      <c r="AJ1154" s="314"/>
      <c r="AK1154" s="314"/>
      <c r="AL1154" s="314"/>
      <c r="AM1154" s="314"/>
      <c r="AN1154" s="314"/>
      <c r="AO1154" s="314"/>
    </row>
    <row r="1155" spans="1:41" ht="27" customHeight="1">
      <c r="A1155" s="314"/>
      <c r="B1155" s="314"/>
      <c r="C1155" s="314"/>
      <c r="D1155" s="314"/>
      <c r="E1155" s="322"/>
      <c r="F1155" s="314"/>
      <c r="G1155" s="322"/>
      <c r="H1155" s="314"/>
      <c r="I1155" s="322"/>
      <c r="J1155" s="322"/>
      <c r="K1155" s="314"/>
      <c r="L1155" s="314"/>
      <c r="M1155" s="314"/>
      <c r="N1155" s="314"/>
      <c r="O1155" s="314"/>
      <c r="P1155" s="314"/>
      <c r="Q1155" s="314"/>
      <c r="R1155" s="314"/>
      <c r="S1155" s="314"/>
      <c r="T1155" s="314"/>
      <c r="U1155" s="314"/>
      <c r="V1155" s="314"/>
      <c r="W1155" s="314"/>
      <c r="X1155" s="314"/>
      <c r="Y1155" s="314"/>
      <c r="Z1155" s="314"/>
      <c r="AA1155" s="314"/>
      <c r="AB1155" s="314"/>
      <c r="AC1155" s="314"/>
      <c r="AD1155" s="314"/>
      <c r="AE1155" s="314"/>
      <c r="AF1155" s="314"/>
      <c r="AG1155" s="314"/>
      <c r="AH1155" s="314"/>
      <c r="AI1155" s="314"/>
      <c r="AJ1155" s="314"/>
      <c r="AK1155" s="314"/>
      <c r="AL1155" s="314"/>
      <c r="AM1155" s="314"/>
      <c r="AN1155" s="314"/>
      <c r="AO1155" s="314"/>
    </row>
    <row r="1156" spans="1:41" ht="27" customHeight="1">
      <c r="A1156" s="314"/>
      <c r="B1156" s="314"/>
      <c r="C1156" s="314"/>
      <c r="D1156" s="314"/>
      <c r="E1156" s="322"/>
      <c r="F1156" s="314"/>
      <c r="G1156" s="322"/>
      <c r="H1156" s="314"/>
      <c r="I1156" s="322"/>
      <c r="J1156" s="322"/>
      <c r="K1156" s="314"/>
      <c r="L1156" s="314"/>
      <c r="M1156" s="314"/>
      <c r="N1156" s="314"/>
      <c r="O1156" s="314"/>
      <c r="P1156" s="314"/>
      <c r="Q1156" s="314"/>
      <c r="R1156" s="314"/>
      <c r="S1156" s="314"/>
      <c r="T1156" s="314"/>
      <c r="U1156" s="314"/>
      <c r="V1156" s="314"/>
      <c r="W1156" s="314"/>
      <c r="X1156" s="314"/>
      <c r="Y1156" s="314"/>
      <c r="Z1156" s="314"/>
      <c r="AA1156" s="314"/>
      <c r="AB1156" s="314"/>
      <c r="AC1156" s="314"/>
      <c r="AD1156" s="314"/>
      <c r="AE1156" s="314"/>
      <c r="AF1156" s="314"/>
      <c r="AG1156" s="314"/>
      <c r="AH1156" s="314"/>
      <c r="AI1156" s="314"/>
      <c r="AJ1156" s="314"/>
      <c r="AK1156" s="314"/>
      <c r="AL1156" s="314"/>
      <c r="AM1156" s="314"/>
      <c r="AN1156" s="314"/>
      <c r="AO1156" s="314"/>
    </row>
    <row r="1157" spans="1:41" ht="12" customHeight="1">
      <c r="A1157" s="314"/>
      <c r="B1157" s="696"/>
      <c r="C1157" s="665"/>
      <c r="D1157" s="682"/>
      <c r="E1157" s="178"/>
      <c r="F1157" s="177"/>
      <c r="G1157" s="178"/>
      <c r="H1157" s="179"/>
      <c r="I1157" s="178"/>
      <c r="J1157" s="180"/>
      <c r="K1157" s="314"/>
      <c r="L1157" s="314"/>
      <c r="M1157" s="314"/>
      <c r="N1157" s="314"/>
      <c r="O1157" s="314"/>
      <c r="P1157" s="314"/>
      <c r="Q1157" s="314"/>
      <c r="R1157" s="314"/>
      <c r="S1157" s="314"/>
      <c r="T1157" s="314"/>
      <c r="U1157" s="314"/>
      <c r="V1157" s="314"/>
      <c r="W1157" s="314"/>
      <c r="X1157" s="314"/>
      <c r="Y1157" s="314"/>
      <c r="Z1157" s="314"/>
      <c r="AA1157" s="314"/>
      <c r="AB1157" s="314"/>
      <c r="AC1157" s="314"/>
      <c r="AD1157" s="314"/>
      <c r="AE1157" s="314"/>
      <c r="AF1157" s="314"/>
      <c r="AG1157" s="314"/>
      <c r="AH1157" s="314"/>
      <c r="AI1157" s="314"/>
      <c r="AJ1157" s="314"/>
      <c r="AK1157" s="314"/>
      <c r="AL1157" s="314"/>
      <c r="AM1157" s="314"/>
      <c r="AN1157" s="314"/>
      <c r="AO1157" s="314"/>
    </row>
    <row r="1158" spans="1:41" ht="12" customHeight="1">
      <c r="A1158" s="314"/>
      <c r="B1158" s="697" t="s">
        <v>257</v>
      </c>
      <c r="C1158" s="676"/>
      <c r="D1158" s="690" t="e">
        <f>+$D$8</f>
        <v>#REF!</v>
      </c>
      <c r="E1158" s="672"/>
      <c r="F1158" s="672"/>
      <c r="G1158" s="672"/>
      <c r="H1158" s="672"/>
      <c r="I1158" s="672"/>
      <c r="J1158" s="673"/>
      <c r="K1158" s="314"/>
      <c r="L1158" s="314"/>
      <c r="M1158" s="314"/>
      <c r="N1158" s="314"/>
      <c r="O1158" s="314"/>
      <c r="P1158" s="314"/>
      <c r="Q1158" s="314"/>
      <c r="R1158" s="314"/>
      <c r="S1158" s="314"/>
      <c r="T1158" s="314"/>
      <c r="U1158" s="314"/>
      <c r="V1158" s="314"/>
      <c r="W1158" s="314"/>
      <c r="X1158" s="314"/>
      <c r="Y1158" s="314"/>
      <c r="Z1158" s="314"/>
      <c r="AA1158" s="314"/>
      <c r="AB1158" s="314"/>
      <c r="AC1158" s="314"/>
      <c r="AD1158" s="314"/>
      <c r="AE1158" s="314"/>
      <c r="AF1158" s="314"/>
      <c r="AG1158" s="314"/>
      <c r="AH1158" s="314"/>
      <c r="AI1158" s="314"/>
      <c r="AJ1158" s="314"/>
      <c r="AK1158" s="314"/>
      <c r="AL1158" s="314"/>
      <c r="AM1158" s="314"/>
      <c r="AN1158" s="314"/>
      <c r="AO1158" s="314"/>
    </row>
    <row r="1159" spans="1:41" ht="25.5" customHeight="1">
      <c r="A1159" s="314"/>
      <c r="B1159" s="181"/>
      <c r="C1159" s="182"/>
      <c r="D1159" s="674"/>
      <c r="E1159" s="637"/>
      <c r="F1159" s="637"/>
      <c r="G1159" s="637"/>
      <c r="H1159" s="637"/>
      <c r="I1159" s="637"/>
      <c r="J1159" s="638"/>
      <c r="K1159" s="314"/>
      <c r="L1159" s="314"/>
      <c r="M1159" s="314"/>
      <c r="N1159" s="314"/>
      <c r="O1159" s="314"/>
      <c r="P1159" s="314"/>
      <c r="Q1159" s="314"/>
      <c r="R1159" s="314"/>
      <c r="S1159" s="314"/>
      <c r="T1159" s="314"/>
      <c r="U1159" s="314"/>
      <c r="V1159" s="314"/>
      <c r="W1159" s="314"/>
      <c r="X1159" s="314"/>
      <c r="Y1159" s="314"/>
      <c r="Z1159" s="314"/>
      <c r="AA1159" s="314"/>
      <c r="AB1159" s="314"/>
      <c r="AC1159" s="314"/>
      <c r="AD1159" s="314"/>
      <c r="AE1159" s="314"/>
      <c r="AF1159" s="314"/>
      <c r="AG1159" s="314"/>
      <c r="AH1159" s="314"/>
      <c r="AI1159" s="314"/>
      <c r="AJ1159" s="314"/>
      <c r="AK1159" s="314"/>
      <c r="AL1159" s="314"/>
      <c r="AM1159" s="314"/>
      <c r="AN1159" s="314"/>
      <c r="AO1159" s="314"/>
    </row>
    <row r="1160" spans="1:41" ht="12" customHeight="1">
      <c r="A1160" s="314"/>
      <c r="B1160" s="181"/>
      <c r="C1160" s="182"/>
      <c r="D1160" s="183"/>
      <c r="E1160" s="184"/>
      <c r="F1160" s="183"/>
      <c r="G1160" s="184"/>
      <c r="H1160" s="183"/>
      <c r="I1160" s="184"/>
      <c r="J1160" s="185"/>
      <c r="K1160" s="314"/>
      <c r="L1160" s="314"/>
      <c r="M1160" s="314"/>
      <c r="N1160" s="314"/>
      <c r="O1160" s="314"/>
      <c r="P1160" s="314"/>
      <c r="Q1160" s="314"/>
      <c r="R1160" s="314"/>
      <c r="S1160" s="314"/>
      <c r="T1160" s="314"/>
      <c r="U1160" s="314"/>
      <c r="V1160" s="314"/>
      <c r="W1160" s="314"/>
      <c r="X1160" s="314"/>
      <c r="Y1160" s="314"/>
      <c r="Z1160" s="314"/>
      <c r="AA1160" s="314"/>
      <c r="AB1160" s="314"/>
      <c r="AC1160" s="314"/>
      <c r="AD1160" s="314"/>
      <c r="AE1160" s="314"/>
      <c r="AF1160" s="314"/>
      <c r="AG1160" s="314"/>
      <c r="AH1160" s="314"/>
      <c r="AI1160" s="314"/>
      <c r="AJ1160" s="314"/>
      <c r="AK1160" s="314"/>
      <c r="AL1160" s="314"/>
      <c r="AM1160" s="314"/>
      <c r="AN1160" s="314"/>
      <c r="AO1160" s="314"/>
    </row>
    <row r="1161" spans="1:41" ht="12" customHeight="1">
      <c r="A1161" s="314"/>
      <c r="B1161" s="186" t="s">
        <v>258</v>
      </c>
      <c r="C1161" s="187" t="e">
        <f>+'BLOQUE PRINCIPAL'!#REF!</f>
        <v>#REF!</v>
      </c>
      <c r="D1161" s="675" t="e">
        <f>+'BLOQUE PRINCIPAL'!#REF!</f>
        <v>#REF!</v>
      </c>
      <c r="E1161" s="640"/>
      <c r="F1161" s="640"/>
      <c r="G1161" s="640"/>
      <c r="H1161" s="676"/>
      <c r="I1161" s="677" t="s">
        <v>259</v>
      </c>
      <c r="J1161" s="641"/>
      <c r="K1161" s="314"/>
      <c r="L1161" s="314"/>
      <c r="M1161" s="314"/>
      <c r="N1161" s="314"/>
      <c r="O1161" s="314"/>
      <c r="P1161" s="314"/>
      <c r="Q1161" s="314"/>
      <c r="R1161" s="314"/>
      <c r="S1161" s="314"/>
      <c r="T1161" s="314"/>
      <c r="U1161" s="314"/>
      <c r="V1161" s="314"/>
      <c r="W1161" s="314"/>
      <c r="X1161" s="314"/>
      <c r="Y1161" s="314"/>
      <c r="Z1161" s="314"/>
      <c r="AA1161" s="314"/>
      <c r="AB1161" s="314"/>
      <c r="AC1161" s="314"/>
      <c r="AD1161" s="314"/>
      <c r="AE1161" s="314"/>
      <c r="AF1161" s="314"/>
      <c r="AG1161" s="314"/>
      <c r="AH1161" s="314"/>
      <c r="AI1161" s="314"/>
      <c r="AJ1161" s="314"/>
      <c r="AK1161" s="314"/>
      <c r="AL1161" s="314"/>
      <c r="AM1161" s="314"/>
      <c r="AN1161" s="314"/>
      <c r="AO1161" s="314"/>
    </row>
    <row r="1162" spans="1:41" ht="12" customHeight="1">
      <c r="A1162" s="314"/>
      <c r="B1162" s="188" t="s">
        <v>260</v>
      </c>
      <c r="C1162" s="189" t="e">
        <f>+'BLOQUE PRINCIPAL'!#REF!</f>
        <v>#REF!</v>
      </c>
      <c r="D1162" s="678" t="e">
        <f>+'BLOQUE PRINCIPAL'!#REF!</f>
        <v>#REF!</v>
      </c>
      <c r="E1162" s="679"/>
      <c r="F1162" s="679"/>
      <c r="G1162" s="679"/>
      <c r="H1162" s="680"/>
      <c r="I1162" s="190" t="s">
        <v>196</v>
      </c>
      <c r="J1162" s="191" t="e">
        <f>+'BLOQUE PRINCIPAL'!#REF!</f>
        <v>#REF!</v>
      </c>
      <c r="K1162" s="314"/>
      <c r="L1162" s="314"/>
      <c r="M1162" s="314"/>
      <c r="N1162" s="314"/>
      <c r="O1162" s="314"/>
      <c r="P1162" s="314"/>
      <c r="Q1162" s="314"/>
      <c r="R1162" s="314"/>
      <c r="S1162" s="314"/>
      <c r="T1162" s="314"/>
      <c r="U1162" s="314"/>
      <c r="V1162" s="314"/>
      <c r="W1162" s="314"/>
      <c r="X1162" s="314"/>
      <c r="Y1162" s="314"/>
      <c r="Z1162" s="314"/>
      <c r="AA1162" s="314"/>
      <c r="AB1162" s="314"/>
      <c r="AC1162" s="314"/>
      <c r="AD1162" s="314"/>
      <c r="AE1162" s="314"/>
      <c r="AF1162" s="314"/>
      <c r="AG1162" s="314"/>
      <c r="AH1162" s="314"/>
      <c r="AI1162" s="314"/>
      <c r="AJ1162" s="314"/>
      <c r="AK1162" s="314"/>
      <c r="AL1162" s="314"/>
      <c r="AM1162" s="314"/>
      <c r="AN1162" s="314"/>
      <c r="AO1162" s="314"/>
    </row>
    <row r="1163" spans="1:41" ht="12" customHeight="1">
      <c r="A1163" s="314"/>
      <c r="B1163" s="689" t="s">
        <v>261</v>
      </c>
      <c r="C1163" s="662"/>
      <c r="D1163" s="662"/>
      <c r="E1163" s="663"/>
      <c r="F1163" s="287" t="s">
        <v>13</v>
      </c>
      <c r="G1163" s="275" t="s">
        <v>262</v>
      </c>
      <c r="H1163" s="287" t="s">
        <v>263</v>
      </c>
      <c r="I1163" s="275" t="s">
        <v>264</v>
      </c>
      <c r="J1163" s="195"/>
      <c r="K1163" s="314"/>
      <c r="L1163" s="314"/>
      <c r="M1163" s="314"/>
      <c r="N1163" s="314"/>
      <c r="O1163" s="314"/>
      <c r="P1163" s="314"/>
      <c r="Q1163" s="314"/>
      <c r="R1163" s="314"/>
      <c r="S1163" s="314"/>
      <c r="T1163" s="314"/>
      <c r="U1163" s="314"/>
      <c r="V1163" s="314"/>
      <c r="W1163" s="314"/>
      <c r="X1163" s="314"/>
      <c r="Y1163" s="314"/>
      <c r="Z1163" s="314"/>
      <c r="AA1163" s="314"/>
      <c r="AB1163" s="314"/>
      <c r="AC1163" s="314"/>
      <c r="AD1163" s="314"/>
      <c r="AE1163" s="314"/>
      <c r="AF1163" s="314"/>
      <c r="AG1163" s="314"/>
      <c r="AH1163" s="314"/>
      <c r="AI1163" s="314"/>
      <c r="AJ1163" s="314"/>
      <c r="AK1163" s="314"/>
      <c r="AL1163" s="314"/>
      <c r="AM1163" s="314"/>
      <c r="AN1163" s="314"/>
      <c r="AO1163" s="314"/>
    </row>
    <row r="1164" spans="1:41" ht="14.25" customHeight="1">
      <c r="A1164" s="314"/>
      <c r="B1164" s="684" t="s">
        <v>265</v>
      </c>
      <c r="C1164" s="662"/>
      <c r="D1164" s="662"/>
      <c r="E1164" s="663"/>
      <c r="F1164" s="288" t="s">
        <v>266</v>
      </c>
      <c r="G1164" s="289">
        <f>+J1181*0.05</f>
        <v>250.52083333333337</v>
      </c>
      <c r="H1164" s="288">
        <v>1</v>
      </c>
      <c r="I1164" s="211">
        <f>SUM(G1164/H1164)</f>
        <v>250.52083333333337</v>
      </c>
      <c r="J1164" s="197"/>
      <c r="K1164" s="314"/>
      <c r="L1164" s="314"/>
      <c r="M1164" s="314"/>
      <c r="N1164" s="314"/>
      <c r="O1164" s="314"/>
      <c r="P1164" s="314"/>
      <c r="Q1164" s="314"/>
      <c r="R1164" s="314"/>
      <c r="S1164" s="314"/>
      <c r="T1164" s="314"/>
      <c r="U1164" s="314"/>
      <c r="V1164" s="314"/>
      <c r="W1164" s="314"/>
      <c r="X1164" s="314"/>
      <c r="Y1164" s="314"/>
      <c r="Z1164" s="314"/>
      <c r="AA1164" s="314"/>
      <c r="AB1164" s="314"/>
      <c r="AC1164" s="314"/>
      <c r="AD1164" s="314"/>
      <c r="AE1164" s="314"/>
      <c r="AF1164" s="314"/>
      <c r="AG1164" s="314"/>
      <c r="AH1164" s="314"/>
      <c r="AI1164" s="314"/>
      <c r="AJ1164" s="314"/>
      <c r="AK1164" s="314"/>
      <c r="AL1164" s="314"/>
      <c r="AM1164" s="314"/>
      <c r="AN1164" s="314"/>
      <c r="AO1164" s="314"/>
    </row>
    <row r="1165" spans="1:41" ht="12" customHeight="1">
      <c r="A1165" s="314"/>
      <c r="B1165" s="684"/>
      <c r="C1165" s="662"/>
      <c r="D1165" s="662"/>
      <c r="E1165" s="663"/>
      <c r="F1165" s="290"/>
      <c r="G1165" s="289"/>
      <c r="H1165" s="288"/>
      <c r="I1165" s="289"/>
      <c r="J1165" s="199"/>
      <c r="K1165" s="314"/>
      <c r="L1165" s="314"/>
      <c r="M1165" s="314"/>
      <c r="N1165" s="314"/>
      <c r="O1165" s="314"/>
      <c r="P1165" s="314"/>
      <c r="Q1165" s="314"/>
      <c r="R1165" s="314"/>
      <c r="S1165" s="314"/>
      <c r="T1165" s="314"/>
      <c r="U1165" s="314"/>
      <c r="V1165" s="314"/>
      <c r="W1165" s="314"/>
      <c r="X1165" s="314"/>
      <c r="Y1165" s="314"/>
      <c r="Z1165" s="314"/>
      <c r="AA1165" s="314"/>
      <c r="AB1165" s="314"/>
      <c r="AC1165" s="314"/>
      <c r="AD1165" s="314"/>
      <c r="AE1165" s="314"/>
      <c r="AF1165" s="314"/>
      <c r="AG1165" s="314"/>
      <c r="AH1165" s="314"/>
      <c r="AI1165" s="314"/>
      <c r="AJ1165" s="314"/>
      <c r="AK1165" s="314"/>
      <c r="AL1165" s="314"/>
      <c r="AM1165" s="314"/>
      <c r="AN1165" s="314"/>
      <c r="AO1165" s="314"/>
    </row>
    <row r="1166" spans="1:41" ht="12" customHeight="1">
      <c r="A1166" s="314"/>
      <c r="B1166" s="684"/>
      <c r="C1166" s="662"/>
      <c r="D1166" s="662"/>
      <c r="E1166" s="663"/>
      <c r="F1166" s="290"/>
      <c r="G1166" s="289"/>
      <c r="H1166" s="288"/>
      <c r="I1166" s="289" t="s">
        <v>199</v>
      </c>
      <c r="J1166" s="195" t="s">
        <v>267</v>
      </c>
      <c r="K1166" s="314"/>
      <c r="L1166" s="314"/>
      <c r="M1166" s="314"/>
      <c r="N1166" s="314"/>
      <c r="O1166" s="314"/>
      <c r="P1166" s="314"/>
      <c r="Q1166" s="314"/>
      <c r="R1166" s="314"/>
      <c r="S1166" s="314"/>
      <c r="T1166" s="314"/>
      <c r="U1166" s="314"/>
      <c r="V1166" s="314"/>
      <c r="W1166" s="314"/>
      <c r="X1166" s="314"/>
      <c r="Y1166" s="314"/>
      <c r="Z1166" s="314"/>
      <c r="AA1166" s="314"/>
      <c r="AB1166" s="314"/>
      <c r="AC1166" s="314"/>
      <c r="AD1166" s="314"/>
      <c r="AE1166" s="314"/>
      <c r="AF1166" s="314"/>
      <c r="AG1166" s="314"/>
      <c r="AH1166" s="314"/>
      <c r="AI1166" s="314"/>
      <c r="AJ1166" s="314"/>
      <c r="AK1166" s="314"/>
      <c r="AL1166" s="314"/>
      <c r="AM1166" s="314"/>
      <c r="AN1166" s="314"/>
      <c r="AO1166" s="314"/>
    </row>
    <row r="1167" spans="1:41" ht="12" customHeight="1">
      <c r="A1167" s="314"/>
      <c r="B1167" s="684"/>
      <c r="C1167" s="662"/>
      <c r="D1167" s="662"/>
      <c r="E1167" s="663"/>
      <c r="F1167" s="290"/>
      <c r="G1167" s="289"/>
      <c r="H1167" s="288"/>
      <c r="I1167" s="289"/>
      <c r="J1167" s="203">
        <f>SUM(I1164:I1165)</f>
        <v>250.52083333333337</v>
      </c>
      <c r="K1167" s="314"/>
      <c r="L1167" s="314"/>
      <c r="M1167" s="314"/>
      <c r="N1167" s="314"/>
      <c r="O1167" s="314"/>
      <c r="P1167" s="314"/>
      <c r="Q1167" s="314"/>
      <c r="R1167" s="314"/>
      <c r="S1167" s="314"/>
      <c r="T1167" s="314"/>
      <c r="U1167" s="314"/>
      <c r="V1167" s="314"/>
      <c r="W1167" s="314"/>
      <c r="X1167" s="314"/>
      <c r="Y1167" s="314"/>
      <c r="Z1167" s="314"/>
      <c r="AA1167" s="314"/>
      <c r="AB1167" s="314"/>
      <c r="AC1167" s="314"/>
      <c r="AD1167" s="314"/>
      <c r="AE1167" s="314"/>
      <c r="AF1167" s="314"/>
      <c r="AG1167" s="314"/>
      <c r="AH1167" s="314"/>
      <c r="AI1167" s="314"/>
      <c r="AJ1167" s="314"/>
      <c r="AK1167" s="314"/>
      <c r="AL1167" s="314"/>
      <c r="AM1167" s="314"/>
      <c r="AN1167" s="314"/>
      <c r="AO1167" s="314"/>
    </row>
    <row r="1168" spans="1:41" ht="12" customHeight="1">
      <c r="A1168" s="314"/>
      <c r="B1168" s="684"/>
      <c r="C1168" s="662"/>
      <c r="D1168" s="662"/>
      <c r="E1168" s="663"/>
      <c r="F1168" s="288"/>
      <c r="G1168" s="289"/>
      <c r="H1168" s="288"/>
      <c r="I1168" s="289"/>
      <c r="J1168" s="195"/>
      <c r="K1168" s="314"/>
      <c r="L1168" s="314"/>
      <c r="M1168" s="314"/>
      <c r="N1168" s="314"/>
      <c r="O1168" s="314"/>
      <c r="P1168" s="314"/>
      <c r="Q1168" s="314"/>
      <c r="R1168" s="314"/>
      <c r="S1168" s="314"/>
      <c r="T1168" s="314"/>
      <c r="U1168" s="314"/>
      <c r="V1168" s="314"/>
      <c r="W1168" s="314"/>
      <c r="X1168" s="314"/>
      <c r="Y1168" s="314"/>
      <c r="Z1168" s="314"/>
      <c r="AA1168" s="314"/>
      <c r="AB1168" s="314"/>
      <c r="AC1168" s="314"/>
      <c r="AD1168" s="314"/>
      <c r="AE1168" s="314"/>
      <c r="AF1168" s="314"/>
      <c r="AG1168" s="314"/>
      <c r="AH1168" s="314"/>
      <c r="AI1168" s="314"/>
      <c r="AJ1168" s="314"/>
      <c r="AK1168" s="314"/>
      <c r="AL1168" s="314"/>
      <c r="AM1168" s="314"/>
      <c r="AN1168" s="314"/>
      <c r="AO1168" s="314"/>
    </row>
    <row r="1169" spans="1:41" ht="14.25" customHeight="1">
      <c r="A1169" s="314"/>
      <c r="B1169" s="689" t="s">
        <v>268</v>
      </c>
      <c r="C1169" s="662"/>
      <c r="D1169" s="662"/>
      <c r="E1169" s="663"/>
      <c r="F1169" s="287" t="s">
        <v>13</v>
      </c>
      <c r="G1169" s="275" t="s">
        <v>269</v>
      </c>
      <c r="H1169" s="287" t="s">
        <v>209</v>
      </c>
      <c r="I1169" s="275" t="s">
        <v>264</v>
      </c>
      <c r="J1169" s="197"/>
      <c r="K1169" s="314"/>
      <c r="L1169" s="314"/>
      <c r="M1169" s="314"/>
      <c r="N1169" s="314"/>
      <c r="O1169" s="314"/>
      <c r="P1169" s="314"/>
      <c r="Q1169" s="314"/>
      <c r="R1169" s="314"/>
      <c r="S1169" s="314"/>
      <c r="T1169" s="314"/>
      <c r="U1169" s="314"/>
      <c r="V1169" s="314"/>
      <c r="W1169" s="314"/>
      <c r="X1169" s="314"/>
      <c r="Y1169" s="314"/>
      <c r="Z1169" s="314"/>
      <c r="AA1169" s="314"/>
      <c r="AB1169" s="314"/>
      <c r="AC1169" s="314"/>
      <c r="AD1169" s="314"/>
      <c r="AE1169" s="314"/>
      <c r="AF1169" s="314"/>
      <c r="AG1169" s="314"/>
      <c r="AH1169" s="314"/>
      <c r="AI1169" s="314"/>
      <c r="AJ1169" s="314"/>
      <c r="AK1169" s="314"/>
      <c r="AL1169" s="314"/>
      <c r="AM1169" s="314"/>
      <c r="AN1169" s="314"/>
      <c r="AO1169" s="314"/>
    </row>
    <row r="1170" spans="1:41" ht="14.25" customHeight="1">
      <c r="A1170" s="314"/>
      <c r="B1170" s="669" t="s">
        <v>351</v>
      </c>
      <c r="C1170" s="662"/>
      <c r="D1170" s="662"/>
      <c r="E1170" s="663"/>
      <c r="F1170" s="198" t="s">
        <v>21</v>
      </c>
      <c r="G1170" s="255" t="e">
        <f>MATERIALES!#REF!</f>
        <v>#REF!</v>
      </c>
      <c r="H1170" s="209">
        <v>0.17</v>
      </c>
      <c r="I1170" s="211" t="e">
        <f t="shared" si="91" ref="I1170:I1173">G1170*H1170</f>
        <v>#REF!</v>
      </c>
      <c r="J1170" s="206"/>
      <c r="K1170" s="314"/>
      <c r="L1170" s="314"/>
      <c r="M1170" s="314"/>
      <c r="N1170" s="314"/>
      <c r="O1170" s="314"/>
      <c r="P1170" s="314"/>
      <c r="Q1170" s="314"/>
      <c r="R1170" s="314"/>
      <c r="S1170" s="314"/>
      <c r="T1170" s="314"/>
      <c r="U1170" s="314"/>
      <c r="V1170" s="314"/>
      <c r="W1170" s="314"/>
      <c r="X1170" s="314"/>
      <c r="Y1170" s="314"/>
      <c r="Z1170" s="314"/>
      <c r="AA1170" s="314"/>
      <c r="AB1170" s="314"/>
      <c r="AC1170" s="314"/>
      <c r="AD1170" s="314"/>
      <c r="AE1170" s="314"/>
      <c r="AF1170" s="314"/>
      <c r="AG1170" s="314"/>
      <c r="AH1170" s="314"/>
      <c r="AI1170" s="314"/>
      <c r="AJ1170" s="314"/>
      <c r="AK1170" s="314"/>
      <c r="AL1170" s="314"/>
      <c r="AM1170" s="314"/>
      <c r="AN1170" s="314"/>
      <c r="AO1170" s="314"/>
    </row>
    <row r="1171" spans="1:41" ht="24" customHeight="1">
      <c r="A1171" s="314"/>
      <c r="B1171" s="669" t="s">
        <v>310</v>
      </c>
      <c r="C1171" s="662"/>
      <c r="D1171" s="662"/>
      <c r="E1171" s="663"/>
      <c r="F1171" s="198" t="s">
        <v>21</v>
      </c>
      <c r="G1171" s="277" t="e">
        <f>MATERIALES!#REF!</f>
        <v>#REF!</v>
      </c>
      <c r="H1171" s="209">
        <v>0.02</v>
      </c>
      <c r="I1171" s="211" t="e">
        <f t="shared" si="91"/>
        <v>#REF!</v>
      </c>
      <c r="J1171" s="195"/>
      <c r="K1171" s="314"/>
      <c r="L1171" s="314"/>
      <c r="M1171" s="314"/>
      <c r="N1171" s="314"/>
      <c r="O1171" s="314"/>
      <c r="P1171" s="314"/>
      <c r="Q1171" s="314"/>
      <c r="R1171" s="314"/>
      <c r="S1171" s="314"/>
      <c r="T1171" s="314"/>
      <c r="U1171" s="314"/>
      <c r="V1171" s="314"/>
      <c r="W1171" s="314"/>
      <c r="X1171" s="314"/>
      <c r="Y1171" s="314"/>
      <c r="Z1171" s="314"/>
      <c r="AA1171" s="314"/>
      <c r="AB1171" s="314"/>
      <c r="AC1171" s="314"/>
      <c r="AD1171" s="314"/>
      <c r="AE1171" s="314"/>
      <c r="AF1171" s="314"/>
      <c r="AG1171" s="314"/>
      <c r="AH1171" s="314"/>
      <c r="AI1171" s="314"/>
      <c r="AJ1171" s="314"/>
      <c r="AK1171" s="314"/>
      <c r="AL1171" s="314"/>
      <c r="AM1171" s="314"/>
      <c r="AN1171" s="314"/>
      <c r="AO1171" s="314"/>
    </row>
    <row r="1172" spans="1:41" ht="12" customHeight="1">
      <c r="A1172" s="314"/>
      <c r="B1172" s="669" t="s">
        <v>311</v>
      </c>
      <c r="C1172" s="662"/>
      <c r="D1172" s="662"/>
      <c r="E1172" s="663"/>
      <c r="F1172" s="198" t="s">
        <v>21</v>
      </c>
      <c r="G1172" s="277" t="e">
        <f>MATERIALES!#REF!</f>
        <v>#REF!</v>
      </c>
      <c r="H1172" s="209">
        <v>0.02</v>
      </c>
      <c r="I1172" s="211" t="e">
        <f t="shared" si="91"/>
        <v>#REF!</v>
      </c>
      <c r="J1172" s="206"/>
      <c r="K1172" s="314"/>
      <c r="L1172" s="314"/>
      <c r="M1172" s="314"/>
      <c r="N1172" s="314"/>
      <c r="O1172" s="314"/>
      <c r="P1172" s="314"/>
      <c r="Q1172" s="314"/>
      <c r="R1172" s="314"/>
      <c r="S1172" s="314"/>
      <c r="T1172" s="314"/>
      <c r="U1172" s="314"/>
      <c r="V1172" s="314"/>
      <c r="W1172" s="314"/>
      <c r="X1172" s="314"/>
      <c r="Y1172" s="314"/>
      <c r="Z1172" s="314"/>
      <c r="AA1172" s="314"/>
      <c r="AB1172" s="314"/>
      <c r="AC1172" s="314"/>
      <c r="AD1172" s="314"/>
      <c r="AE1172" s="314"/>
      <c r="AF1172" s="314"/>
      <c r="AG1172" s="314"/>
      <c r="AH1172" s="314"/>
      <c r="AI1172" s="314"/>
      <c r="AJ1172" s="314"/>
      <c r="AK1172" s="314"/>
      <c r="AL1172" s="314"/>
      <c r="AM1172" s="314"/>
      <c r="AN1172" s="314"/>
      <c r="AO1172" s="314"/>
    </row>
    <row r="1173" spans="1:41" ht="12" customHeight="1">
      <c r="A1173" s="314"/>
      <c r="B1173" s="669"/>
      <c r="C1173" s="662"/>
      <c r="D1173" s="662"/>
      <c r="E1173" s="663"/>
      <c r="F1173" s="198"/>
      <c r="G1173" s="277"/>
      <c r="H1173" s="209"/>
      <c r="I1173" s="211">
        <f t="shared" si="91"/>
        <v>0</v>
      </c>
      <c r="J1173" s="206"/>
      <c r="K1173" s="314"/>
      <c r="L1173" s="314"/>
      <c r="M1173" s="314"/>
      <c r="N1173" s="314"/>
      <c r="O1173" s="314"/>
      <c r="P1173" s="314"/>
      <c r="Q1173" s="314"/>
      <c r="R1173" s="314"/>
      <c r="S1173" s="314"/>
      <c r="T1173" s="314"/>
      <c r="U1173" s="314"/>
      <c r="V1173" s="314"/>
      <c r="W1173" s="314"/>
      <c r="X1173" s="314"/>
      <c r="Y1173" s="314"/>
      <c r="Z1173" s="314"/>
      <c r="AA1173" s="314"/>
      <c r="AB1173" s="314"/>
      <c r="AC1173" s="314"/>
      <c r="AD1173" s="314"/>
      <c r="AE1173" s="314"/>
      <c r="AF1173" s="314"/>
      <c r="AG1173" s="314"/>
      <c r="AH1173" s="314"/>
      <c r="AI1173" s="314"/>
      <c r="AJ1173" s="314"/>
      <c r="AK1173" s="314"/>
      <c r="AL1173" s="314"/>
      <c r="AM1173" s="314"/>
      <c r="AN1173" s="314"/>
      <c r="AO1173" s="314"/>
    </row>
    <row r="1174" spans="1:41" ht="12" customHeight="1">
      <c r="A1174" s="314"/>
      <c r="B1174" s="302"/>
      <c r="C1174" s="303"/>
      <c r="D1174" s="303"/>
      <c r="E1174" s="306"/>
      <c r="F1174" s="290"/>
      <c r="G1174" s="289"/>
      <c r="H1174" s="291"/>
      <c r="I1174" s="211"/>
      <c r="J1174" s="206"/>
      <c r="K1174" s="314"/>
      <c r="L1174" s="314"/>
      <c r="M1174" s="314"/>
      <c r="N1174" s="314"/>
      <c r="O1174" s="314"/>
      <c r="P1174" s="314"/>
      <c r="Q1174" s="314"/>
      <c r="R1174" s="314"/>
      <c r="S1174" s="314"/>
      <c r="T1174" s="314"/>
      <c r="U1174" s="314"/>
      <c r="V1174" s="314"/>
      <c r="W1174" s="314"/>
      <c r="X1174" s="314"/>
      <c r="Y1174" s="314"/>
      <c r="Z1174" s="314"/>
      <c r="AA1174" s="314"/>
      <c r="AB1174" s="314"/>
      <c r="AC1174" s="314"/>
      <c r="AD1174" s="314"/>
      <c r="AE1174" s="314"/>
      <c r="AF1174" s="314"/>
      <c r="AG1174" s="314"/>
      <c r="AH1174" s="314"/>
      <c r="AI1174" s="314"/>
      <c r="AJ1174" s="314"/>
      <c r="AK1174" s="314"/>
      <c r="AL1174" s="314"/>
      <c r="AM1174" s="314"/>
      <c r="AN1174" s="314"/>
      <c r="AO1174" s="314"/>
    </row>
    <row r="1175" spans="1:41" ht="12" customHeight="1">
      <c r="A1175" s="314"/>
      <c r="B1175" s="302"/>
      <c r="C1175" s="303"/>
      <c r="D1175" s="303"/>
      <c r="E1175" s="306"/>
      <c r="F1175" s="290"/>
      <c r="G1175" s="289"/>
      <c r="H1175" s="291"/>
      <c r="I1175" s="211"/>
      <c r="J1175" s="195" t="s">
        <v>267</v>
      </c>
      <c r="K1175" s="314"/>
      <c r="L1175" s="314"/>
      <c r="M1175" s="314"/>
      <c r="N1175" s="314"/>
      <c r="O1175" s="314"/>
      <c r="P1175" s="314"/>
      <c r="Q1175" s="314"/>
      <c r="R1175" s="314"/>
      <c r="S1175" s="314"/>
      <c r="T1175" s="314"/>
      <c r="U1175" s="314"/>
      <c r="V1175" s="314"/>
      <c r="W1175" s="314"/>
      <c r="X1175" s="314"/>
      <c r="Y1175" s="314"/>
      <c r="Z1175" s="314"/>
      <c r="AA1175" s="314"/>
      <c r="AB1175" s="314"/>
      <c r="AC1175" s="314"/>
      <c r="AD1175" s="314"/>
      <c r="AE1175" s="314"/>
      <c r="AF1175" s="314"/>
      <c r="AG1175" s="314"/>
      <c r="AH1175" s="314"/>
      <c r="AI1175" s="314"/>
      <c r="AJ1175" s="314"/>
      <c r="AK1175" s="314"/>
      <c r="AL1175" s="314"/>
      <c r="AM1175" s="314"/>
      <c r="AN1175" s="314"/>
      <c r="AO1175" s="314"/>
    </row>
    <row r="1176" spans="1:41" ht="12" customHeight="1">
      <c r="A1176" s="314"/>
      <c r="B1176" s="684"/>
      <c r="C1176" s="662"/>
      <c r="D1176" s="662"/>
      <c r="E1176" s="663"/>
      <c r="F1176" s="290"/>
      <c r="G1176" s="289"/>
      <c r="H1176" s="288"/>
      <c r="I1176" s="292"/>
      <c r="J1176" s="215" t="e">
        <f>SUM(I1170:I1173)</f>
        <v>#REF!</v>
      </c>
      <c r="K1176" s="314"/>
      <c r="L1176" s="314"/>
      <c r="M1176" s="314"/>
      <c r="N1176" s="314"/>
      <c r="O1176" s="314"/>
      <c r="P1176" s="314"/>
      <c r="Q1176" s="314"/>
      <c r="R1176" s="314"/>
      <c r="S1176" s="314"/>
      <c r="T1176" s="314"/>
      <c r="U1176" s="314"/>
      <c r="V1176" s="314"/>
      <c r="W1176" s="314"/>
      <c r="X1176" s="314"/>
      <c r="Y1176" s="314"/>
      <c r="Z1176" s="314"/>
      <c r="AA1176" s="314"/>
      <c r="AB1176" s="314"/>
      <c r="AC1176" s="314"/>
      <c r="AD1176" s="314"/>
      <c r="AE1176" s="314"/>
      <c r="AF1176" s="314"/>
      <c r="AG1176" s="314"/>
      <c r="AH1176" s="314"/>
      <c r="AI1176" s="314"/>
      <c r="AJ1176" s="314"/>
      <c r="AK1176" s="314"/>
      <c r="AL1176" s="314"/>
      <c r="AM1176" s="314"/>
      <c r="AN1176" s="314"/>
      <c r="AO1176" s="314"/>
    </row>
    <row r="1177" spans="1:41" ht="12" customHeight="1">
      <c r="A1177" s="314"/>
      <c r="B1177" s="689" t="s">
        <v>273</v>
      </c>
      <c r="C1177" s="663"/>
      <c r="D1177" s="287" t="s">
        <v>14</v>
      </c>
      <c r="E1177" s="293" t="s">
        <v>274</v>
      </c>
      <c r="F1177" s="294" t="s">
        <v>275</v>
      </c>
      <c r="G1177" s="293" t="s">
        <v>276</v>
      </c>
      <c r="H1177" s="294" t="s">
        <v>277</v>
      </c>
      <c r="I1177" s="293" t="s">
        <v>278</v>
      </c>
      <c r="J1177" s="203"/>
      <c r="K1177" s="314"/>
      <c r="L1177" s="314"/>
      <c r="M1177" s="314"/>
      <c r="N1177" s="314"/>
      <c r="O1177" s="314"/>
      <c r="P1177" s="314"/>
      <c r="Q1177" s="314"/>
      <c r="R1177" s="314"/>
      <c r="S1177" s="314"/>
      <c r="T1177" s="314"/>
      <c r="U1177" s="314"/>
      <c r="V1177" s="314"/>
      <c r="W1177" s="314"/>
      <c r="X1177" s="314"/>
      <c r="Y1177" s="314"/>
      <c r="Z1177" s="314"/>
      <c r="AA1177" s="314"/>
      <c r="AB1177" s="314"/>
      <c r="AC1177" s="314"/>
      <c r="AD1177" s="314"/>
      <c r="AE1177" s="314"/>
      <c r="AF1177" s="314"/>
      <c r="AG1177" s="314"/>
      <c r="AH1177" s="314"/>
      <c r="AI1177" s="314"/>
      <c r="AJ1177" s="314"/>
      <c r="AK1177" s="314"/>
      <c r="AL1177" s="314"/>
      <c r="AM1177" s="314"/>
      <c r="AN1177" s="314"/>
      <c r="AO1177" s="314"/>
    </row>
    <row r="1178" spans="1:41" ht="12" customHeight="1">
      <c r="A1178" s="314"/>
      <c r="B1178" s="669" t="s">
        <v>279</v>
      </c>
      <c r="C1178" s="668"/>
      <c r="D1178" s="196">
        <v>1</v>
      </c>
      <c r="E1178" s="195">
        <f>90000*D1178</f>
        <v>90000</v>
      </c>
      <c r="F1178" s="196">
        <v>85</v>
      </c>
      <c r="G1178" s="195">
        <f t="shared" si="92" ref="G1178:G1179">SUM(E1178*(1+F1178/100))</f>
        <v>166500</v>
      </c>
      <c r="H1178" s="196">
        <v>48</v>
      </c>
      <c r="I1178" s="211">
        <f t="shared" si="93" ref="I1178:I1179">SUM(G1178/H1178)</f>
        <v>3468.75</v>
      </c>
      <c r="J1178" s="694"/>
      <c r="K1178" s="314"/>
      <c r="L1178" s="314"/>
      <c r="M1178" s="314"/>
      <c r="N1178" s="314"/>
      <c r="O1178" s="314"/>
      <c r="P1178" s="314"/>
      <c r="Q1178" s="314"/>
      <c r="R1178" s="314"/>
      <c r="S1178" s="314"/>
      <c r="T1178" s="314"/>
      <c r="U1178" s="314"/>
      <c r="V1178" s="314"/>
      <c r="W1178" s="314"/>
      <c r="X1178" s="314"/>
      <c r="Y1178" s="314"/>
      <c r="Z1178" s="314"/>
      <c r="AA1178" s="314"/>
      <c r="AB1178" s="314"/>
      <c r="AC1178" s="314"/>
      <c r="AD1178" s="314"/>
      <c r="AE1178" s="314"/>
      <c r="AF1178" s="314"/>
      <c r="AG1178" s="314"/>
      <c r="AH1178" s="314"/>
      <c r="AI1178" s="314"/>
      <c r="AJ1178" s="314"/>
      <c r="AK1178" s="314"/>
      <c r="AL1178" s="314"/>
      <c r="AM1178" s="314"/>
      <c r="AN1178" s="314"/>
      <c r="AO1178" s="314"/>
    </row>
    <row r="1179" spans="1:41" ht="12" customHeight="1">
      <c r="A1179" s="314"/>
      <c r="B1179" s="669" t="s">
        <v>280</v>
      </c>
      <c r="C1179" s="668"/>
      <c r="D1179" s="196">
        <v>1</v>
      </c>
      <c r="E1179" s="195">
        <f>40000*D1179</f>
        <v>40000</v>
      </c>
      <c r="F1179" s="196">
        <f>F1178</f>
        <v>85</v>
      </c>
      <c r="G1179" s="195">
        <f t="shared" si="92"/>
        <v>74000</v>
      </c>
      <c r="H1179" s="196">
        <f>H1178</f>
        <v>48</v>
      </c>
      <c r="I1179" s="211">
        <f t="shared" si="93"/>
        <v>1541.6666666666667</v>
      </c>
      <c r="J1179" s="695"/>
      <c r="K1179" s="314"/>
      <c r="L1179" s="314"/>
      <c r="M1179" s="314"/>
      <c r="N1179" s="314"/>
      <c r="O1179" s="314"/>
      <c r="P1179" s="314"/>
      <c r="Q1179" s="314"/>
      <c r="R1179" s="314"/>
      <c r="S1179" s="314"/>
      <c r="T1179" s="314"/>
      <c r="U1179" s="314"/>
      <c r="V1179" s="314"/>
      <c r="W1179" s="314"/>
      <c r="X1179" s="314"/>
      <c r="Y1179" s="314"/>
      <c r="Z1179" s="314"/>
      <c r="AA1179" s="314"/>
      <c r="AB1179" s="314"/>
      <c r="AC1179" s="314"/>
      <c r="AD1179" s="314"/>
      <c r="AE1179" s="314"/>
      <c r="AF1179" s="314"/>
      <c r="AG1179" s="314"/>
      <c r="AH1179" s="314"/>
      <c r="AI1179" s="314"/>
      <c r="AJ1179" s="314"/>
      <c r="AK1179" s="314"/>
      <c r="AL1179" s="314"/>
      <c r="AM1179" s="314"/>
      <c r="AN1179" s="314"/>
      <c r="AO1179" s="314"/>
    </row>
    <row r="1180" spans="1:41" ht="12" customHeight="1">
      <c r="A1180" s="314"/>
      <c r="B1180" s="684"/>
      <c r="C1180" s="662"/>
      <c r="D1180" s="663"/>
      <c r="E1180" s="289"/>
      <c r="F1180" s="288"/>
      <c r="G1180" s="289"/>
      <c r="H1180" s="288"/>
      <c r="I1180" s="292"/>
      <c r="J1180" s="195" t="s">
        <v>267</v>
      </c>
      <c r="K1180" s="314"/>
      <c r="L1180" s="314"/>
      <c r="M1180" s="314"/>
      <c r="N1180" s="314"/>
      <c r="O1180" s="314"/>
      <c r="P1180" s="314"/>
      <c r="Q1180" s="314"/>
      <c r="R1180" s="314"/>
      <c r="S1180" s="314"/>
      <c r="T1180" s="314"/>
      <c r="U1180" s="314"/>
      <c r="V1180" s="314"/>
      <c r="W1180" s="314"/>
      <c r="X1180" s="314"/>
      <c r="Y1180" s="314"/>
      <c r="Z1180" s="314"/>
      <c r="AA1180" s="314"/>
      <c r="AB1180" s="314"/>
      <c r="AC1180" s="314"/>
      <c r="AD1180" s="314"/>
      <c r="AE1180" s="314"/>
      <c r="AF1180" s="314"/>
      <c r="AG1180" s="314"/>
      <c r="AH1180" s="314"/>
      <c r="AI1180" s="314"/>
      <c r="AJ1180" s="314"/>
      <c r="AK1180" s="314"/>
      <c r="AL1180" s="314"/>
      <c r="AM1180" s="314"/>
      <c r="AN1180" s="314"/>
      <c r="AO1180" s="314"/>
    </row>
    <row r="1181" spans="1:41" ht="24" customHeight="1">
      <c r="A1181" s="314"/>
      <c r="B1181" s="687"/>
      <c r="C1181" s="662"/>
      <c r="D1181" s="663"/>
      <c r="E1181" s="292"/>
      <c r="F1181" s="288"/>
      <c r="G1181" s="292"/>
      <c r="H1181" s="288"/>
      <c r="I1181" s="292"/>
      <c r="J1181" s="203">
        <f>SUM(I1178:I1179)</f>
        <v>5010.416666666667</v>
      </c>
      <c r="K1181" s="314"/>
      <c r="L1181" s="314"/>
      <c r="M1181" s="314"/>
      <c r="N1181" s="314"/>
      <c r="O1181" s="314"/>
      <c r="P1181" s="314"/>
      <c r="Q1181" s="314"/>
      <c r="R1181" s="314"/>
      <c r="S1181" s="314"/>
      <c r="T1181" s="314"/>
      <c r="U1181" s="314"/>
      <c r="V1181" s="314"/>
      <c r="W1181" s="314"/>
      <c r="X1181" s="314"/>
      <c r="Y1181" s="314"/>
      <c r="Z1181" s="314"/>
      <c r="AA1181" s="314"/>
      <c r="AB1181" s="314"/>
      <c r="AC1181" s="314"/>
      <c r="AD1181" s="314"/>
      <c r="AE1181" s="314"/>
      <c r="AF1181" s="314"/>
      <c r="AG1181" s="314"/>
      <c r="AH1181" s="314"/>
      <c r="AI1181" s="314"/>
      <c r="AJ1181" s="314"/>
      <c r="AK1181" s="314"/>
      <c r="AL1181" s="314"/>
      <c r="AM1181" s="314"/>
      <c r="AN1181" s="314"/>
      <c r="AO1181" s="314"/>
    </row>
    <row r="1182" spans="1:41" ht="14.25" customHeight="1">
      <c r="A1182" s="314"/>
      <c r="B1182" s="689" t="s">
        <v>281</v>
      </c>
      <c r="C1182" s="662"/>
      <c r="D1182" s="663"/>
      <c r="E1182" s="293" t="s">
        <v>13</v>
      </c>
      <c r="F1182" s="294" t="s">
        <v>14</v>
      </c>
      <c r="G1182" s="312" t="s">
        <v>282</v>
      </c>
      <c r="H1182" s="294" t="s">
        <v>283</v>
      </c>
      <c r="I1182" s="293" t="s">
        <v>264</v>
      </c>
      <c r="J1182" s="219"/>
      <c r="K1182" s="314"/>
      <c r="L1182" s="314"/>
      <c r="M1182" s="314"/>
      <c r="N1182" s="314"/>
      <c r="O1182" s="314"/>
      <c r="P1182" s="314"/>
      <c r="Q1182" s="314"/>
      <c r="R1182" s="314"/>
      <c r="S1182" s="314"/>
      <c r="T1182" s="314"/>
      <c r="U1182" s="314"/>
      <c r="V1182" s="314"/>
      <c r="W1182" s="314"/>
      <c r="X1182" s="314"/>
      <c r="Y1182" s="314"/>
      <c r="Z1182" s="314"/>
      <c r="AA1182" s="314"/>
      <c r="AB1182" s="314"/>
      <c r="AC1182" s="314"/>
      <c r="AD1182" s="314"/>
      <c r="AE1182" s="314"/>
      <c r="AF1182" s="314"/>
      <c r="AG1182" s="314"/>
      <c r="AH1182" s="314"/>
      <c r="AI1182" s="314"/>
      <c r="AJ1182" s="314"/>
      <c r="AK1182" s="314"/>
      <c r="AL1182" s="314"/>
      <c r="AM1182" s="314"/>
      <c r="AN1182" s="314"/>
      <c r="AO1182" s="314"/>
    </row>
    <row r="1183" spans="1:41" ht="12" customHeight="1">
      <c r="A1183" s="314"/>
      <c r="B1183" s="684"/>
      <c r="C1183" s="662"/>
      <c r="D1183" s="663"/>
      <c r="E1183" s="301"/>
      <c r="F1183" s="297"/>
      <c r="G1183" s="312"/>
      <c r="H1183" s="297"/>
      <c r="I1183" s="299"/>
      <c r="J1183" s="289"/>
      <c r="K1183" s="314"/>
      <c r="L1183" s="314"/>
      <c r="M1183" s="314"/>
      <c r="N1183" s="314"/>
      <c r="O1183" s="314"/>
      <c r="P1183" s="314"/>
      <c r="Q1183" s="314"/>
      <c r="R1183" s="314"/>
      <c r="S1183" s="314"/>
      <c r="T1183" s="314"/>
      <c r="U1183" s="314"/>
      <c r="V1183" s="314"/>
      <c r="W1183" s="314"/>
      <c r="X1183" s="314"/>
      <c r="Y1183" s="314"/>
      <c r="Z1183" s="314"/>
      <c r="AA1183" s="314"/>
      <c r="AB1183" s="314"/>
      <c r="AC1183" s="314"/>
      <c r="AD1183" s="314"/>
      <c r="AE1183" s="314"/>
      <c r="AF1183" s="314"/>
      <c r="AG1183" s="314"/>
      <c r="AH1183" s="314"/>
      <c r="AI1183" s="314"/>
      <c r="AJ1183" s="314"/>
      <c r="AK1183" s="314"/>
      <c r="AL1183" s="314"/>
      <c r="AM1183" s="314"/>
      <c r="AN1183" s="314"/>
      <c r="AO1183" s="314"/>
    </row>
    <row r="1184" spans="1:41" ht="12" customHeight="1">
      <c r="A1184" s="314"/>
      <c r="B1184" s="687"/>
      <c r="C1184" s="662"/>
      <c r="D1184" s="663"/>
      <c r="E1184" s="289"/>
      <c r="F1184" s="300"/>
      <c r="G1184" s="289"/>
      <c r="H1184" s="288"/>
      <c r="I1184" s="292"/>
      <c r="J1184" s="289" t="s">
        <v>267</v>
      </c>
      <c r="K1184" s="314"/>
      <c r="L1184" s="314"/>
      <c r="M1184" s="314"/>
      <c r="N1184" s="314"/>
      <c r="O1184" s="314"/>
      <c r="P1184" s="314"/>
      <c r="Q1184" s="314"/>
      <c r="R1184" s="314"/>
      <c r="S1184" s="314"/>
      <c r="T1184" s="314"/>
      <c r="U1184" s="314"/>
      <c r="V1184" s="314"/>
      <c r="W1184" s="314"/>
      <c r="X1184" s="314"/>
      <c r="Y1184" s="314"/>
      <c r="Z1184" s="314"/>
      <c r="AA1184" s="314"/>
      <c r="AB1184" s="314"/>
      <c r="AC1184" s="314"/>
      <c r="AD1184" s="314"/>
      <c r="AE1184" s="314"/>
      <c r="AF1184" s="314"/>
      <c r="AG1184" s="314"/>
      <c r="AH1184" s="314"/>
      <c r="AI1184" s="314"/>
      <c r="AJ1184" s="314"/>
      <c r="AK1184" s="314"/>
      <c r="AL1184" s="314"/>
      <c r="AM1184" s="314"/>
      <c r="AN1184" s="314"/>
      <c r="AO1184" s="314"/>
    </row>
    <row r="1185" spans="1:41" ht="14.25" customHeight="1">
      <c r="A1185" s="314"/>
      <c r="B1185" s="687"/>
      <c r="C1185" s="662"/>
      <c r="D1185" s="663"/>
      <c r="E1185" s="289"/>
      <c r="F1185" s="300"/>
      <c r="G1185" s="289"/>
      <c r="H1185" s="288"/>
      <c r="I1185" s="292"/>
      <c r="J1185" s="203">
        <f>SUM(I1183)</f>
        <v>0</v>
      </c>
      <c r="K1185" s="314"/>
      <c r="L1185" s="314"/>
      <c r="M1185" s="314"/>
      <c r="N1185" s="314"/>
      <c r="O1185" s="314"/>
      <c r="P1185" s="314"/>
      <c r="Q1185" s="314"/>
      <c r="R1185" s="314"/>
      <c r="S1185" s="314"/>
      <c r="T1185" s="314"/>
      <c r="U1185" s="314"/>
      <c r="V1185" s="314"/>
      <c r="W1185" s="314"/>
      <c r="X1185" s="314"/>
      <c r="Y1185" s="314"/>
      <c r="Z1185" s="314"/>
      <c r="AA1185" s="314"/>
      <c r="AB1185" s="314"/>
      <c r="AC1185" s="314"/>
      <c r="AD1185" s="314"/>
      <c r="AE1185" s="314"/>
      <c r="AF1185" s="314"/>
      <c r="AG1185" s="314"/>
      <c r="AH1185" s="314"/>
      <c r="AI1185" s="314"/>
      <c r="AJ1185" s="314"/>
      <c r="AK1185" s="314"/>
      <c r="AL1185" s="314"/>
      <c r="AM1185" s="314"/>
      <c r="AN1185" s="314"/>
      <c r="AO1185" s="314"/>
    </row>
    <row r="1186" spans="1:41" ht="14.25" customHeight="1">
      <c r="A1186" s="314"/>
      <c r="B1186" s="688" t="s">
        <v>137</v>
      </c>
      <c r="C1186" s="662"/>
      <c r="D1186" s="662"/>
      <c r="E1186" s="662"/>
      <c r="F1186" s="662"/>
      <c r="G1186" s="662"/>
      <c r="H1186" s="662"/>
      <c r="I1186" s="663"/>
      <c r="J1186" s="219" t="e">
        <f>SUM(J1176+J1167+J1181+J1185)</f>
        <v>#REF!</v>
      </c>
      <c r="K1186" s="314"/>
      <c r="L1186" s="314"/>
      <c r="M1186" s="314"/>
      <c r="N1186" s="314"/>
      <c r="O1186" s="314"/>
      <c r="P1186" s="314"/>
      <c r="Q1186" s="314"/>
      <c r="R1186" s="314"/>
      <c r="S1186" s="314"/>
      <c r="T1186" s="314"/>
      <c r="U1186" s="314"/>
      <c r="V1186" s="314"/>
      <c r="W1186" s="314"/>
      <c r="X1186" s="314"/>
      <c r="Y1186" s="314"/>
      <c r="Z1186" s="314"/>
      <c r="AA1186" s="314"/>
      <c r="AB1186" s="314"/>
      <c r="AC1186" s="314"/>
      <c r="AD1186" s="314"/>
      <c r="AE1186" s="314"/>
      <c r="AF1186" s="314"/>
      <c r="AG1186" s="314"/>
      <c r="AH1186" s="314"/>
      <c r="AI1186" s="314"/>
      <c r="AJ1186" s="314"/>
      <c r="AK1186" s="314"/>
      <c r="AL1186" s="314"/>
      <c r="AM1186" s="314"/>
      <c r="AN1186" s="314"/>
      <c r="AO1186" s="314"/>
    </row>
    <row r="1187" spans="1:41" ht="12" customHeight="1">
      <c r="A1187" s="314"/>
      <c r="B1187" s="688" t="s">
        <v>284</v>
      </c>
      <c r="C1187" s="662"/>
      <c r="D1187" s="662"/>
      <c r="E1187" s="662"/>
      <c r="F1187" s="662"/>
      <c r="G1187" s="662"/>
      <c r="H1187" s="662"/>
      <c r="I1187" s="663"/>
      <c r="J1187" s="203" t="e">
        <f>J1186</f>
        <v>#REF!</v>
      </c>
      <c r="K1187" s="314"/>
      <c r="L1187" s="314"/>
      <c r="M1187" s="314"/>
      <c r="N1187" s="314"/>
      <c r="O1187" s="314"/>
      <c r="P1187" s="314"/>
      <c r="Q1187" s="314"/>
      <c r="R1187" s="314"/>
      <c r="S1187" s="314"/>
      <c r="T1187" s="314"/>
      <c r="U1187" s="314"/>
      <c r="V1187" s="314"/>
      <c r="W1187" s="314"/>
      <c r="X1187" s="314"/>
      <c r="Y1187" s="314"/>
      <c r="Z1187" s="314"/>
      <c r="AA1187" s="314"/>
      <c r="AB1187" s="314"/>
      <c r="AC1187" s="314"/>
      <c r="AD1187" s="314"/>
      <c r="AE1187" s="314"/>
      <c r="AF1187" s="314"/>
      <c r="AG1187" s="314"/>
      <c r="AH1187" s="314"/>
      <c r="AI1187" s="314"/>
      <c r="AJ1187" s="314"/>
      <c r="AK1187" s="314"/>
      <c r="AL1187" s="314"/>
      <c r="AM1187" s="314"/>
      <c r="AN1187" s="314"/>
      <c r="AO1187" s="314"/>
    </row>
    <row r="1188" spans="1:41" ht="12" customHeight="1">
      <c r="A1188" s="314"/>
      <c r="B1188" s="222"/>
      <c r="C1188" s="223"/>
      <c r="D1188" s="224"/>
      <c r="E1188" s="225"/>
      <c r="F1188" s="224"/>
      <c r="G1188" s="225"/>
      <c r="H1188" s="223"/>
      <c r="I1188" s="225"/>
      <c r="J1188" s="226"/>
      <c r="K1188" s="314"/>
      <c r="L1188" s="314"/>
      <c r="M1188" s="314"/>
      <c r="N1188" s="314"/>
      <c r="O1188" s="314"/>
      <c r="P1188" s="314"/>
      <c r="Q1188" s="314"/>
      <c r="R1188" s="314"/>
      <c r="S1188" s="314"/>
      <c r="T1188" s="314"/>
      <c r="U1188" s="314"/>
      <c r="V1188" s="314"/>
      <c r="W1188" s="314"/>
      <c r="X1188" s="314"/>
      <c r="Y1188" s="314"/>
      <c r="Z1188" s="314"/>
      <c r="AA1188" s="314"/>
      <c r="AB1188" s="314"/>
      <c r="AC1188" s="314"/>
      <c r="AD1188" s="314"/>
      <c r="AE1188" s="314"/>
      <c r="AF1188" s="314"/>
      <c r="AG1188" s="314"/>
      <c r="AH1188" s="314"/>
      <c r="AI1188" s="314"/>
      <c r="AJ1188" s="314"/>
      <c r="AK1188" s="314"/>
      <c r="AL1188" s="314"/>
      <c r="AM1188" s="314"/>
      <c r="AN1188" s="314"/>
      <c r="AO1188" s="314"/>
    </row>
    <row r="1189" spans="1:41" ht="27" customHeight="1">
      <c r="A1189" s="314"/>
      <c r="B1189" s="314"/>
      <c r="C1189" s="314"/>
      <c r="D1189" s="314"/>
      <c r="E1189" s="322"/>
      <c r="F1189" s="314"/>
      <c r="G1189" s="322"/>
      <c r="H1189" s="314"/>
      <c r="I1189" s="322"/>
      <c r="J1189" s="322"/>
      <c r="K1189" s="314"/>
      <c r="L1189" s="314"/>
      <c r="M1189" s="314"/>
      <c r="N1189" s="314"/>
      <c r="O1189" s="314"/>
      <c r="P1189" s="314"/>
      <c r="Q1189" s="314"/>
      <c r="R1189" s="314"/>
      <c r="S1189" s="314"/>
      <c r="T1189" s="314"/>
      <c r="U1189" s="314"/>
      <c r="V1189" s="314"/>
      <c r="W1189" s="314"/>
      <c r="X1189" s="314"/>
      <c r="Y1189" s="314"/>
      <c r="Z1189" s="314"/>
      <c r="AA1189" s="314"/>
      <c r="AB1189" s="314"/>
      <c r="AC1189" s="314"/>
      <c r="AD1189" s="314"/>
      <c r="AE1189" s="314"/>
      <c r="AF1189" s="314"/>
      <c r="AG1189" s="314"/>
      <c r="AH1189" s="314"/>
      <c r="AI1189" s="314"/>
      <c r="AJ1189" s="314"/>
      <c r="AK1189" s="314"/>
      <c r="AL1189" s="314"/>
      <c r="AM1189" s="314"/>
      <c r="AN1189" s="314"/>
      <c r="AO1189" s="314"/>
    </row>
    <row r="1190" spans="1:41" ht="27" customHeight="1">
      <c r="A1190" s="314"/>
      <c r="B1190" s="314"/>
      <c r="C1190" s="314"/>
      <c r="D1190" s="314"/>
      <c r="E1190" s="322"/>
      <c r="F1190" s="314"/>
      <c r="G1190" s="322"/>
      <c r="H1190" s="314"/>
      <c r="I1190" s="322"/>
      <c r="J1190" s="322"/>
      <c r="K1190" s="314"/>
      <c r="L1190" s="314"/>
      <c r="M1190" s="314"/>
      <c r="N1190" s="314"/>
      <c r="O1190" s="314"/>
      <c r="P1190" s="314"/>
      <c r="Q1190" s="314"/>
      <c r="R1190" s="314"/>
      <c r="S1190" s="314"/>
      <c r="T1190" s="314"/>
      <c r="U1190" s="314"/>
      <c r="V1190" s="314"/>
      <c r="W1190" s="314"/>
      <c r="X1190" s="314"/>
      <c r="Y1190" s="314"/>
      <c r="Z1190" s="314"/>
      <c r="AA1190" s="314"/>
      <c r="AB1190" s="314"/>
      <c r="AC1190" s="314"/>
      <c r="AD1190" s="314"/>
      <c r="AE1190" s="314"/>
      <c r="AF1190" s="314"/>
      <c r="AG1190" s="314"/>
      <c r="AH1190" s="314"/>
      <c r="AI1190" s="314"/>
      <c r="AJ1190" s="314"/>
      <c r="AK1190" s="314"/>
      <c r="AL1190" s="314"/>
      <c r="AM1190" s="314"/>
      <c r="AN1190" s="314"/>
      <c r="AO1190" s="314"/>
    </row>
    <row r="1191" spans="1:41" ht="12" customHeight="1">
      <c r="A1191" s="314"/>
      <c r="B1191" s="691" t="s">
        <v>257</v>
      </c>
      <c r="C1191" s="682"/>
      <c r="D1191" s="690" t="e">
        <f>+$D$8</f>
        <v>#REF!</v>
      </c>
      <c r="E1191" s="672"/>
      <c r="F1191" s="672"/>
      <c r="G1191" s="672"/>
      <c r="H1191" s="672"/>
      <c r="I1191" s="672"/>
      <c r="J1191" s="673"/>
      <c r="K1191" s="314"/>
      <c r="L1191" s="314"/>
      <c r="M1191" s="314"/>
      <c r="N1191" s="314"/>
      <c r="O1191" s="314"/>
      <c r="P1191" s="314"/>
      <c r="Q1191" s="314"/>
      <c r="R1191" s="314"/>
      <c r="S1191" s="314"/>
      <c r="T1191" s="314"/>
      <c r="U1191" s="314"/>
      <c r="V1191" s="314"/>
      <c r="W1191" s="314"/>
      <c r="X1191" s="314"/>
      <c r="Y1191" s="314"/>
      <c r="Z1191" s="314"/>
      <c r="AA1191" s="314"/>
      <c r="AB1191" s="314"/>
      <c r="AC1191" s="314"/>
      <c r="AD1191" s="314"/>
      <c r="AE1191" s="314"/>
      <c r="AF1191" s="314"/>
      <c r="AG1191" s="314"/>
      <c r="AH1191" s="314"/>
      <c r="AI1191" s="314"/>
      <c r="AJ1191" s="314"/>
      <c r="AK1191" s="314"/>
      <c r="AL1191" s="314"/>
      <c r="AM1191" s="314"/>
      <c r="AN1191" s="314"/>
      <c r="AO1191" s="314"/>
    </row>
    <row r="1192" spans="1:41" ht="25.5" customHeight="1">
      <c r="A1192" s="314"/>
      <c r="B1192" s="181"/>
      <c r="C1192" s="182"/>
      <c r="D1192" s="674"/>
      <c r="E1192" s="637"/>
      <c r="F1192" s="637"/>
      <c r="G1192" s="637"/>
      <c r="H1192" s="637"/>
      <c r="I1192" s="637"/>
      <c r="J1192" s="638"/>
      <c r="K1192" s="314"/>
      <c r="L1192" s="314"/>
      <c r="M1192" s="314"/>
      <c r="N1192" s="314"/>
      <c r="O1192" s="314"/>
      <c r="P1192" s="314"/>
      <c r="Q1192" s="314"/>
      <c r="R1192" s="314"/>
      <c r="S1192" s="314"/>
      <c r="T1192" s="314"/>
      <c r="U1192" s="314"/>
      <c r="V1192" s="314"/>
      <c r="W1192" s="314"/>
      <c r="X1192" s="314"/>
      <c r="Y1192" s="314"/>
      <c r="Z1192" s="314"/>
      <c r="AA1192" s="314"/>
      <c r="AB1192" s="314"/>
      <c r="AC1192" s="314"/>
      <c r="AD1192" s="314"/>
      <c r="AE1192" s="314"/>
      <c r="AF1192" s="314"/>
      <c r="AG1192" s="314"/>
      <c r="AH1192" s="314"/>
      <c r="AI1192" s="314"/>
      <c r="AJ1192" s="314"/>
      <c r="AK1192" s="314"/>
      <c r="AL1192" s="314"/>
      <c r="AM1192" s="314"/>
      <c r="AN1192" s="314"/>
      <c r="AO1192" s="314"/>
    </row>
    <row r="1193" spans="1:41" ht="12" customHeight="1">
      <c r="A1193" s="314"/>
      <c r="B1193" s="181"/>
      <c r="C1193" s="182"/>
      <c r="D1193" s="183"/>
      <c r="E1193" s="184"/>
      <c r="F1193" s="183"/>
      <c r="G1193" s="184"/>
      <c r="H1193" s="183"/>
      <c r="I1193" s="184"/>
      <c r="J1193" s="185"/>
      <c r="K1193" s="314"/>
      <c r="L1193" s="314"/>
      <c r="M1193" s="314"/>
      <c r="N1193" s="314"/>
      <c r="O1193" s="314"/>
      <c r="P1193" s="314"/>
      <c r="Q1193" s="314"/>
      <c r="R1193" s="314"/>
      <c r="S1193" s="314"/>
      <c r="T1193" s="314"/>
      <c r="U1193" s="314"/>
      <c r="V1193" s="314"/>
      <c r="W1193" s="314"/>
      <c r="X1193" s="314"/>
      <c r="Y1193" s="314"/>
      <c r="Z1193" s="314"/>
      <c r="AA1193" s="314"/>
      <c r="AB1193" s="314"/>
      <c r="AC1193" s="314"/>
      <c r="AD1193" s="314"/>
      <c r="AE1193" s="314"/>
      <c r="AF1193" s="314"/>
      <c r="AG1193" s="314"/>
      <c r="AH1193" s="314"/>
      <c r="AI1193" s="314"/>
      <c r="AJ1193" s="314"/>
      <c r="AK1193" s="314"/>
      <c r="AL1193" s="314"/>
      <c r="AM1193" s="314"/>
      <c r="AN1193" s="314"/>
      <c r="AO1193" s="314"/>
    </row>
    <row r="1194" spans="1:41" ht="12" customHeight="1">
      <c r="A1194" s="314"/>
      <c r="B1194" s="186" t="s">
        <v>258</v>
      </c>
      <c r="C1194" s="187" t="e">
        <f>+'BLOQUE PRINCIPAL'!#REF!</f>
        <v>#REF!</v>
      </c>
      <c r="D1194" s="675" t="e">
        <f>+'BLOQUE PRINCIPAL'!#REF!</f>
        <v>#REF!</v>
      </c>
      <c r="E1194" s="640"/>
      <c r="F1194" s="640"/>
      <c r="G1194" s="640"/>
      <c r="H1194" s="676"/>
      <c r="I1194" s="677" t="s">
        <v>259</v>
      </c>
      <c r="J1194" s="641"/>
      <c r="K1194" s="314"/>
      <c r="L1194" s="314"/>
      <c r="M1194" s="314"/>
      <c r="N1194" s="314"/>
      <c r="O1194" s="314"/>
      <c r="P1194" s="314"/>
      <c r="Q1194" s="314"/>
      <c r="R1194" s="314"/>
      <c r="S1194" s="314"/>
      <c r="T1194" s="314"/>
      <c r="U1194" s="314"/>
      <c r="V1194" s="314"/>
      <c r="W1194" s="314"/>
      <c r="X1194" s="314"/>
      <c r="Y1194" s="314"/>
      <c r="Z1194" s="314"/>
      <c r="AA1194" s="314"/>
      <c r="AB1194" s="314"/>
      <c r="AC1194" s="314"/>
      <c r="AD1194" s="314"/>
      <c r="AE1194" s="314"/>
      <c r="AF1194" s="314"/>
      <c r="AG1194" s="314"/>
      <c r="AH1194" s="314"/>
      <c r="AI1194" s="314"/>
      <c r="AJ1194" s="314"/>
      <c r="AK1194" s="314"/>
      <c r="AL1194" s="314"/>
      <c r="AM1194" s="314"/>
      <c r="AN1194" s="314"/>
      <c r="AO1194" s="314"/>
    </row>
    <row r="1195" spans="1:41" ht="12" customHeight="1">
      <c r="A1195" s="314"/>
      <c r="B1195" s="188" t="s">
        <v>260</v>
      </c>
      <c r="C1195" s="189" t="e">
        <f>+'BLOQUE PRINCIPAL'!#REF!</f>
        <v>#REF!</v>
      </c>
      <c r="D1195" s="678" t="e">
        <f>+'BLOQUE PRINCIPAL'!#REF!</f>
        <v>#REF!</v>
      </c>
      <c r="E1195" s="679"/>
      <c r="F1195" s="679"/>
      <c r="G1195" s="679"/>
      <c r="H1195" s="680"/>
      <c r="I1195" s="190" t="s">
        <v>196</v>
      </c>
      <c r="J1195" s="191" t="e">
        <f>+'BLOQUE PRINCIPAL'!#REF!</f>
        <v>#REF!</v>
      </c>
      <c r="K1195" s="314"/>
      <c r="L1195" s="314"/>
      <c r="M1195" s="314"/>
      <c r="N1195" s="314"/>
      <c r="O1195" s="314"/>
      <c r="P1195" s="314"/>
      <c r="Q1195" s="314"/>
      <c r="R1195" s="314"/>
      <c r="S1195" s="314"/>
      <c r="T1195" s="314"/>
      <c r="U1195" s="314"/>
      <c r="V1195" s="314"/>
      <c r="W1195" s="314"/>
      <c r="X1195" s="314"/>
      <c r="Y1195" s="314"/>
      <c r="Z1195" s="314"/>
      <c r="AA1195" s="314"/>
      <c r="AB1195" s="314"/>
      <c r="AC1195" s="314"/>
      <c r="AD1195" s="314"/>
      <c r="AE1195" s="314"/>
      <c r="AF1195" s="314"/>
      <c r="AG1195" s="314"/>
      <c r="AH1195" s="314"/>
      <c r="AI1195" s="314"/>
      <c r="AJ1195" s="314"/>
      <c r="AK1195" s="314"/>
      <c r="AL1195" s="314"/>
      <c r="AM1195" s="314"/>
      <c r="AN1195" s="314"/>
      <c r="AO1195" s="314"/>
    </row>
    <row r="1196" spans="1:41" ht="12" customHeight="1">
      <c r="A1196" s="314"/>
      <c r="B1196" s="667" t="s">
        <v>261</v>
      </c>
      <c r="C1196" s="662"/>
      <c r="D1196" s="662"/>
      <c r="E1196" s="663"/>
      <c r="F1196" s="194" t="s">
        <v>13</v>
      </c>
      <c r="G1196" s="193" t="s">
        <v>262</v>
      </c>
      <c r="H1196" s="194" t="s">
        <v>263</v>
      </c>
      <c r="I1196" s="193" t="s">
        <v>264</v>
      </c>
      <c r="J1196" s="195"/>
      <c r="K1196" s="314"/>
      <c r="L1196" s="314"/>
      <c r="M1196" s="314"/>
      <c r="N1196" s="314"/>
      <c r="O1196" s="314"/>
      <c r="P1196" s="314"/>
      <c r="Q1196" s="314"/>
      <c r="R1196" s="314"/>
      <c r="S1196" s="314"/>
      <c r="T1196" s="314"/>
      <c r="U1196" s="314"/>
      <c r="V1196" s="314"/>
      <c r="W1196" s="314"/>
      <c r="X1196" s="314"/>
      <c r="Y1196" s="314"/>
      <c r="Z1196" s="314"/>
      <c r="AA1196" s="314"/>
      <c r="AB1196" s="314"/>
      <c r="AC1196" s="314"/>
      <c r="AD1196" s="314"/>
      <c r="AE1196" s="314"/>
      <c r="AF1196" s="314"/>
      <c r="AG1196" s="314"/>
      <c r="AH1196" s="314"/>
      <c r="AI1196" s="314"/>
      <c r="AJ1196" s="314"/>
      <c r="AK1196" s="314"/>
      <c r="AL1196" s="314"/>
      <c r="AM1196" s="314"/>
      <c r="AN1196" s="314"/>
      <c r="AO1196" s="314"/>
    </row>
    <row r="1197" spans="1:41" ht="14.25" customHeight="1">
      <c r="A1197" s="314"/>
      <c r="B1197" s="669" t="s">
        <v>265</v>
      </c>
      <c r="C1197" s="662"/>
      <c r="D1197" s="662"/>
      <c r="E1197" s="663"/>
      <c r="F1197" s="196" t="s">
        <v>266</v>
      </c>
      <c r="G1197" s="195">
        <f>SUM(J1215*0.05)</f>
        <v>601.25</v>
      </c>
      <c r="H1197" s="196"/>
      <c r="I1197" s="195">
        <f>G1197</f>
        <v>601.25</v>
      </c>
      <c r="J1197" s="197"/>
      <c r="K1197" s="314"/>
      <c r="L1197" s="314"/>
      <c r="M1197" s="314"/>
      <c r="N1197" s="314"/>
      <c r="O1197" s="314"/>
      <c r="P1197" s="314"/>
      <c r="Q1197" s="314"/>
      <c r="R1197" s="314"/>
      <c r="S1197" s="314"/>
      <c r="T1197" s="314"/>
      <c r="U1197" s="314"/>
      <c r="V1197" s="314"/>
      <c r="W1197" s="314"/>
      <c r="X1197" s="314"/>
      <c r="Y1197" s="314"/>
      <c r="Z1197" s="314"/>
      <c r="AA1197" s="314"/>
      <c r="AB1197" s="314"/>
      <c r="AC1197" s="314"/>
      <c r="AD1197" s="314"/>
      <c r="AE1197" s="314"/>
      <c r="AF1197" s="314"/>
      <c r="AG1197" s="314"/>
      <c r="AH1197" s="314"/>
      <c r="AI1197" s="314"/>
      <c r="AJ1197" s="314"/>
      <c r="AK1197" s="314"/>
      <c r="AL1197" s="314"/>
      <c r="AM1197" s="314"/>
      <c r="AN1197" s="314"/>
      <c r="AO1197" s="314"/>
    </row>
    <row r="1198" spans="1:41" ht="12" customHeight="1">
      <c r="A1198" s="314"/>
      <c r="B1198" s="669"/>
      <c r="C1198" s="662"/>
      <c r="D1198" s="662"/>
      <c r="E1198" s="663"/>
      <c r="F1198" s="198"/>
      <c r="G1198" s="195"/>
      <c r="H1198" s="196"/>
      <c r="I1198" s="195"/>
      <c r="J1198" s="199"/>
      <c r="K1198" s="314"/>
      <c r="L1198" s="314"/>
      <c r="M1198" s="314"/>
      <c r="N1198" s="314"/>
      <c r="O1198" s="314"/>
      <c r="P1198" s="314"/>
      <c r="Q1198" s="314"/>
      <c r="R1198" s="314"/>
      <c r="S1198" s="314"/>
      <c r="T1198" s="314"/>
      <c r="U1198" s="314"/>
      <c r="V1198" s="314"/>
      <c r="W1198" s="314"/>
      <c r="X1198" s="314"/>
      <c r="Y1198" s="314"/>
      <c r="Z1198" s="314"/>
      <c r="AA1198" s="314"/>
      <c r="AB1198" s="314"/>
      <c r="AC1198" s="314"/>
      <c r="AD1198" s="314"/>
      <c r="AE1198" s="314"/>
      <c r="AF1198" s="314"/>
      <c r="AG1198" s="314"/>
      <c r="AH1198" s="314"/>
      <c r="AI1198" s="314"/>
      <c r="AJ1198" s="314"/>
      <c r="AK1198" s="314"/>
      <c r="AL1198" s="314"/>
      <c r="AM1198" s="314"/>
      <c r="AN1198" s="314"/>
      <c r="AO1198" s="314"/>
    </row>
    <row r="1199" spans="1:41" ht="12" customHeight="1">
      <c r="A1199" s="314"/>
      <c r="B1199" s="669"/>
      <c r="C1199" s="662"/>
      <c r="D1199" s="662"/>
      <c r="E1199" s="663"/>
      <c r="F1199" s="198"/>
      <c r="G1199" s="195"/>
      <c r="H1199" s="196"/>
      <c r="I1199" s="195"/>
      <c r="J1199" s="199"/>
      <c r="K1199" s="314"/>
      <c r="L1199" s="314"/>
      <c r="M1199" s="314"/>
      <c r="N1199" s="314"/>
      <c r="O1199" s="314"/>
      <c r="P1199" s="314"/>
      <c r="Q1199" s="314"/>
      <c r="R1199" s="314"/>
      <c r="S1199" s="314"/>
      <c r="T1199" s="314"/>
      <c r="U1199" s="314"/>
      <c r="V1199" s="314"/>
      <c r="W1199" s="314"/>
      <c r="X1199" s="314"/>
      <c r="Y1199" s="314"/>
      <c r="Z1199" s="314"/>
      <c r="AA1199" s="314"/>
      <c r="AB1199" s="314"/>
      <c r="AC1199" s="314"/>
      <c r="AD1199" s="314"/>
      <c r="AE1199" s="314"/>
      <c r="AF1199" s="314"/>
      <c r="AG1199" s="314"/>
      <c r="AH1199" s="314"/>
      <c r="AI1199" s="314"/>
      <c r="AJ1199" s="314"/>
      <c r="AK1199" s="314"/>
      <c r="AL1199" s="314"/>
      <c r="AM1199" s="314"/>
      <c r="AN1199" s="314"/>
      <c r="AO1199" s="314"/>
    </row>
    <row r="1200" spans="1:41" ht="12" customHeight="1">
      <c r="A1200" s="314"/>
      <c r="B1200" s="669"/>
      <c r="C1200" s="662"/>
      <c r="D1200" s="662"/>
      <c r="E1200" s="663"/>
      <c r="F1200" s="198"/>
      <c r="G1200" s="195"/>
      <c r="H1200" s="196"/>
      <c r="I1200" s="195"/>
      <c r="J1200" s="199"/>
      <c r="K1200" s="314"/>
      <c r="L1200" s="314"/>
      <c r="M1200" s="314"/>
      <c r="N1200" s="314"/>
      <c r="O1200" s="314"/>
      <c r="P1200" s="314"/>
      <c r="Q1200" s="314"/>
      <c r="R1200" s="314"/>
      <c r="S1200" s="314"/>
      <c r="T1200" s="314"/>
      <c r="U1200" s="314"/>
      <c r="V1200" s="314"/>
      <c r="W1200" s="314"/>
      <c r="X1200" s="314"/>
      <c r="Y1200" s="314"/>
      <c r="Z1200" s="314"/>
      <c r="AA1200" s="314"/>
      <c r="AB1200" s="314"/>
      <c r="AC1200" s="314"/>
      <c r="AD1200" s="314"/>
      <c r="AE1200" s="314"/>
      <c r="AF1200" s="314"/>
      <c r="AG1200" s="314"/>
      <c r="AH1200" s="314"/>
      <c r="AI1200" s="314"/>
      <c r="AJ1200" s="314"/>
      <c r="AK1200" s="314"/>
      <c r="AL1200" s="314"/>
      <c r="AM1200" s="314"/>
      <c r="AN1200" s="314"/>
      <c r="AO1200" s="314"/>
    </row>
    <row r="1201" spans="1:41" ht="12" customHeight="1">
      <c r="A1201" s="314"/>
      <c r="B1201" s="669"/>
      <c r="C1201" s="662"/>
      <c r="D1201" s="662"/>
      <c r="E1201" s="663"/>
      <c r="F1201" s="198"/>
      <c r="G1201" s="195"/>
      <c r="H1201" s="196"/>
      <c r="I1201" s="195"/>
      <c r="J1201" s="199" t="s">
        <v>267</v>
      </c>
      <c r="K1201" s="314"/>
      <c r="L1201" s="314"/>
      <c r="M1201" s="314"/>
      <c r="N1201" s="314"/>
      <c r="O1201" s="314"/>
      <c r="P1201" s="314"/>
      <c r="Q1201" s="314"/>
      <c r="R1201" s="314"/>
      <c r="S1201" s="314"/>
      <c r="T1201" s="314"/>
      <c r="U1201" s="314"/>
      <c r="V1201" s="314"/>
      <c r="W1201" s="314"/>
      <c r="X1201" s="314"/>
      <c r="Y1201" s="314"/>
      <c r="Z1201" s="314"/>
      <c r="AA1201" s="314"/>
      <c r="AB1201" s="314"/>
      <c r="AC1201" s="314"/>
      <c r="AD1201" s="314"/>
      <c r="AE1201" s="314"/>
      <c r="AF1201" s="314"/>
      <c r="AG1201" s="314"/>
      <c r="AH1201" s="314"/>
      <c r="AI1201" s="314"/>
      <c r="AJ1201" s="314"/>
      <c r="AK1201" s="314"/>
      <c r="AL1201" s="314"/>
      <c r="AM1201" s="314"/>
      <c r="AN1201" s="314"/>
      <c r="AO1201" s="314"/>
    </row>
    <row r="1202" spans="1:41" ht="14.25" customHeight="1">
      <c r="A1202" s="314"/>
      <c r="B1202" s="229"/>
      <c r="C1202" s="230"/>
      <c r="D1202" s="230"/>
      <c r="E1202" s="231"/>
      <c r="F1202" s="196"/>
      <c r="G1202" s="195"/>
      <c r="H1202" s="196"/>
      <c r="I1202" s="195"/>
      <c r="J1202" s="203">
        <f>SUM(I1197:I1200)</f>
        <v>601.25</v>
      </c>
      <c r="K1202" s="314"/>
      <c r="L1202" s="314"/>
      <c r="M1202" s="314"/>
      <c r="N1202" s="314"/>
      <c r="O1202" s="314"/>
      <c r="P1202" s="314"/>
      <c r="Q1202" s="314"/>
      <c r="R1202" s="314"/>
      <c r="S1202" s="314"/>
      <c r="T1202" s="314"/>
      <c r="U1202" s="314"/>
      <c r="V1202" s="314"/>
      <c r="W1202" s="314"/>
      <c r="X1202" s="314"/>
      <c r="Y1202" s="314"/>
      <c r="Z1202" s="314"/>
      <c r="AA1202" s="314"/>
      <c r="AB1202" s="314"/>
      <c r="AC1202" s="314"/>
      <c r="AD1202" s="314"/>
      <c r="AE1202" s="314"/>
      <c r="AF1202" s="314"/>
      <c r="AG1202" s="314"/>
      <c r="AH1202" s="314"/>
      <c r="AI1202" s="314"/>
      <c r="AJ1202" s="314"/>
      <c r="AK1202" s="314"/>
      <c r="AL1202" s="314"/>
      <c r="AM1202" s="314"/>
      <c r="AN1202" s="314"/>
      <c r="AO1202" s="314"/>
    </row>
    <row r="1203" spans="1:41" ht="12" customHeight="1">
      <c r="A1203" s="314"/>
      <c r="B1203" s="667" t="s">
        <v>268</v>
      </c>
      <c r="C1203" s="662"/>
      <c r="D1203" s="662"/>
      <c r="E1203" s="663"/>
      <c r="F1203" s="194" t="s">
        <v>13</v>
      </c>
      <c r="G1203" s="193" t="s">
        <v>269</v>
      </c>
      <c r="H1203" s="194" t="s">
        <v>209</v>
      </c>
      <c r="I1203" s="193" t="s">
        <v>264</v>
      </c>
      <c r="J1203" s="195"/>
      <c r="K1203" s="314"/>
      <c r="L1203" s="314"/>
      <c r="M1203" s="314"/>
      <c r="N1203" s="314"/>
      <c r="O1203" s="314"/>
      <c r="P1203" s="314"/>
      <c r="Q1203" s="314"/>
      <c r="R1203" s="314"/>
      <c r="S1203" s="314"/>
      <c r="T1203" s="314"/>
      <c r="U1203" s="314"/>
      <c r="V1203" s="314"/>
      <c r="W1203" s="314"/>
      <c r="X1203" s="314"/>
      <c r="Y1203" s="314"/>
      <c r="Z1203" s="314"/>
      <c r="AA1203" s="314"/>
      <c r="AB1203" s="314"/>
      <c r="AC1203" s="314"/>
      <c r="AD1203" s="314"/>
      <c r="AE1203" s="314"/>
      <c r="AF1203" s="314"/>
      <c r="AG1203" s="314"/>
      <c r="AH1203" s="314"/>
      <c r="AI1203" s="314"/>
      <c r="AJ1203" s="314"/>
      <c r="AK1203" s="314"/>
      <c r="AL1203" s="314"/>
      <c r="AM1203" s="314"/>
      <c r="AN1203" s="314"/>
      <c r="AO1203" s="314"/>
    </row>
    <row r="1204" spans="1:41" ht="12" customHeight="1">
      <c r="A1204" s="314"/>
      <c r="B1204" s="693" t="s">
        <v>352</v>
      </c>
      <c r="C1204" s="662"/>
      <c r="D1204" s="662"/>
      <c r="E1204" s="663"/>
      <c r="F1204" s="198" t="s">
        <v>21</v>
      </c>
      <c r="G1204" s="195" t="e">
        <f>MATERIALES!#REF!</f>
        <v>#REF!</v>
      </c>
      <c r="H1204" s="196">
        <v>1</v>
      </c>
      <c r="I1204" s="211" t="e">
        <f t="shared" si="94" ref="I1204:I1208">G1204*H1204</f>
        <v>#REF!</v>
      </c>
      <c r="J1204" s="197"/>
      <c r="K1204" s="314"/>
      <c r="L1204" s="314"/>
      <c r="M1204" s="314"/>
      <c r="N1204" s="314"/>
      <c r="O1204" s="314"/>
      <c r="P1204" s="314"/>
      <c r="Q1204" s="314"/>
      <c r="R1204" s="314"/>
      <c r="S1204" s="314"/>
      <c r="T1204" s="314"/>
      <c r="U1204" s="314"/>
      <c r="V1204" s="314"/>
      <c r="W1204" s="314"/>
      <c r="X1204" s="314"/>
      <c r="Y1204" s="314"/>
      <c r="Z1204" s="314"/>
      <c r="AA1204" s="314"/>
      <c r="AB1204" s="314"/>
      <c r="AC1204" s="314"/>
      <c r="AD1204" s="314"/>
      <c r="AE1204" s="314"/>
      <c r="AF1204" s="314"/>
      <c r="AG1204" s="314"/>
      <c r="AH1204" s="314"/>
      <c r="AI1204" s="314"/>
      <c r="AJ1204" s="314"/>
      <c r="AK1204" s="314"/>
      <c r="AL1204" s="314"/>
      <c r="AM1204" s="314"/>
      <c r="AN1204" s="314"/>
      <c r="AO1204" s="314"/>
    </row>
    <row r="1205" spans="1:41" ht="12" customHeight="1">
      <c r="A1205" s="314"/>
      <c r="B1205" s="669" t="s">
        <v>310</v>
      </c>
      <c r="C1205" s="662"/>
      <c r="D1205" s="662"/>
      <c r="E1205" s="663"/>
      <c r="F1205" s="198" t="s">
        <v>21</v>
      </c>
      <c r="G1205" s="277" t="e">
        <f>MATERIALES!#REF!</f>
        <v>#REF!</v>
      </c>
      <c r="H1205" s="209">
        <v>0.01</v>
      </c>
      <c r="I1205" s="211" t="e">
        <f t="shared" si="94"/>
        <v>#REF!</v>
      </c>
      <c r="J1205" s="197"/>
      <c r="K1205" s="314"/>
      <c r="L1205" s="314"/>
      <c r="M1205" s="314"/>
      <c r="N1205" s="314"/>
      <c r="O1205" s="314"/>
      <c r="P1205" s="314"/>
      <c r="Q1205" s="314"/>
      <c r="R1205" s="314"/>
      <c r="S1205" s="314"/>
      <c r="T1205" s="314"/>
      <c r="U1205" s="314"/>
      <c r="V1205" s="314"/>
      <c r="W1205" s="314"/>
      <c r="X1205" s="314"/>
      <c r="Y1205" s="314"/>
      <c r="Z1205" s="314"/>
      <c r="AA1205" s="314"/>
      <c r="AB1205" s="314"/>
      <c r="AC1205" s="314"/>
      <c r="AD1205" s="314"/>
      <c r="AE1205" s="314"/>
      <c r="AF1205" s="314"/>
      <c r="AG1205" s="314"/>
      <c r="AH1205" s="314"/>
      <c r="AI1205" s="314"/>
      <c r="AJ1205" s="314"/>
      <c r="AK1205" s="314"/>
      <c r="AL1205" s="314"/>
      <c r="AM1205" s="314"/>
      <c r="AN1205" s="314"/>
      <c r="AO1205" s="314"/>
    </row>
    <row r="1206" spans="1:41" ht="12" customHeight="1">
      <c r="A1206" s="314"/>
      <c r="B1206" s="669" t="s">
        <v>311</v>
      </c>
      <c r="C1206" s="662"/>
      <c r="D1206" s="662"/>
      <c r="E1206" s="663"/>
      <c r="F1206" s="198" t="s">
        <v>21</v>
      </c>
      <c r="G1206" s="277" t="e">
        <f>MATERIALES!#REF!</f>
        <v>#REF!</v>
      </c>
      <c r="H1206" s="209">
        <v>0.01</v>
      </c>
      <c r="I1206" s="211" t="e">
        <f t="shared" si="94"/>
        <v>#REF!</v>
      </c>
      <c r="J1206" s="197"/>
      <c r="K1206" s="314"/>
      <c r="L1206" s="314"/>
      <c r="M1206" s="314"/>
      <c r="N1206" s="314"/>
      <c r="O1206" s="314"/>
      <c r="P1206" s="314"/>
      <c r="Q1206" s="314"/>
      <c r="R1206" s="314"/>
      <c r="S1206" s="314"/>
      <c r="T1206" s="314"/>
      <c r="U1206" s="314"/>
      <c r="V1206" s="314"/>
      <c r="W1206" s="314"/>
      <c r="X1206" s="314"/>
      <c r="Y1206" s="314"/>
      <c r="Z1206" s="314"/>
      <c r="AA1206" s="314"/>
      <c r="AB1206" s="314"/>
      <c r="AC1206" s="314"/>
      <c r="AD1206" s="314"/>
      <c r="AE1206" s="314"/>
      <c r="AF1206" s="314"/>
      <c r="AG1206" s="314"/>
      <c r="AH1206" s="314"/>
      <c r="AI1206" s="314"/>
      <c r="AJ1206" s="314"/>
      <c r="AK1206" s="314"/>
      <c r="AL1206" s="314"/>
      <c r="AM1206" s="314"/>
      <c r="AN1206" s="314"/>
      <c r="AO1206" s="314"/>
    </row>
    <row r="1207" spans="1:41" ht="12" customHeight="1">
      <c r="A1207" s="314"/>
      <c r="B1207" s="669" t="s">
        <v>351</v>
      </c>
      <c r="C1207" s="662"/>
      <c r="D1207" s="662"/>
      <c r="E1207" s="663"/>
      <c r="F1207" s="198" t="s">
        <v>21</v>
      </c>
      <c r="G1207" s="255" t="e">
        <f>MATERIALES!#REF!</f>
        <v>#REF!</v>
      </c>
      <c r="H1207" s="209">
        <v>0.17</v>
      </c>
      <c r="I1207" s="211" t="e">
        <f t="shared" si="94"/>
        <v>#REF!</v>
      </c>
      <c r="J1207" s="197"/>
      <c r="K1207" s="314"/>
      <c r="L1207" s="314"/>
      <c r="M1207" s="314"/>
      <c r="N1207" s="314"/>
      <c r="O1207" s="314"/>
      <c r="P1207" s="314"/>
      <c r="Q1207" s="314"/>
      <c r="R1207" s="314"/>
      <c r="S1207" s="314"/>
      <c r="T1207" s="314"/>
      <c r="U1207" s="314"/>
      <c r="V1207" s="314"/>
      <c r="W1207" s="314"/>
      <c r="X1207" s="314"/>
      <c r="Y1207" s="314"/>
      <c r="Z1207" s="314"/>
      <c r="AA1207" s="314"/>
      <c r="AB1207" s="314"/>
      <c r="AC1207" s="314"/>
      <c r="AD1207" s="314"/>
      <c r="AE1207" s="314"/>
      <c r="AF1207" s="314"/>
      <c r="AG1207" s="314"/>
      <c r="AH1207" s="314"/>
      <c r="AI1207" s="314"/>
      <c r="AJ1207" s="314"/>
      <c r="AK1207" s="314"/>
      <c r="AL1207" s="314"/>
      <c r="AM1207" s="314"/>
      <c r="AN1207" s="314"/>
      <c r="AO1207" s="314"/>
    </row>
    <row r="1208" spans="1:41" ht="12" customHeight="1">
      <c r="A1208" s="314"/>
      <c r="B1208" s="692" t="s">
        <v>353</v>
      </c>
      <c r="C1208" s="662"/>
      <c r="D1208" s="662"/>
      <c r="E1208" s="663"/>
      <c r="F1208" s="337" t="s">
        <v>21</v>
      </c>
      <c r="G1208" s="195" t="e">
        <f>MATERIALES!#REF!</f>
        <v>#REF!</v>
      </c>
      <c r="H1208" s="196">
        <v>1</v>
      </c>
      <c r="I1208" s="211" t="e">
        <f t="shared" si="94"/>
        <v>#REF!</v>
      </c>
      <c r="J1208" s="197"/>
      <c r="K1208" s="314"/>
      <c r="L1208" s="314"/>
      <c r="M1208" s="314"/>
      <c r="N1208" s="314"/>
      <c r="O1208" s="314"/>
      <c r="P1208" s="314"/>
      <c r="Q1208" s="314"/>
      <c r="R1208" s="314"/>
      <c r="S1208" s="314"/>
      <c r="T1208" s="314"/>
      <c r="U1208" s="314"/>
      <c r="V1208" s="314"/>
      <c r="W1208" s="314"/>
      <c r="X1208" s="314"/>
      <c r="Y1208" s="314"/>
      <c r="Z1208" s="314"/>
      <c r="AA1208" s="314"/>
      <c r="AB1208" s="314"/>
      <c r="AC1208" s="314"/>
      <c r="AD1208" s="314"/>
      <c r="AE1208" s="314"/>
      <c r="AF1208" s="314"/>
      <c r="AG1208" s="314"/>
      <c r="AH1208" s="314"/>
      <c r="AI1208" s="314"/>
      <c r="AJ1208" s="314"/>
      <c r="AK1208" s="314"/>
      <c r="AL1208" s="314"/>
      <c r="AM1208" s="314"/>
      <c r="AN1208" s="314"/>
      <c r="AO1208" s="314"/>
    </row>
    <row r="1209" spans="1:41" ht="12" customHeight="1">
      <c r="A1209" s="314"/>
      <c r="B1209" s="669"/>
      <c r="C1209" s="662"/>
      <c r="D1209" s="662"/>
      <c r="E1209" s="663"/>
      <c r="F1209" s="210"/>
      <c r="G1209" s="211"/>
      <c r="H1209" s="196"/>
      <c r="I1209" s="211"/>
      <c r="J1209" s="195" t="s">
        <v>267</v>
      </c>
      <c r="K1209" s="314"/>
      <c r="L1209" s="314"/>
      <c r="M1209" s="314"/>
      <c r="N1209" s="314"/>
      <c r="O1209" s="314"/>
      <c r="P1209" s="314"/>
      <c r="Q1209" s="314"/>
      <c r="R1209" s="314"/>
      <c r="S1209" s="314"/>
      <c r="T1209" s="314"/>
      <c r="U1209" s="314"/>
      <c r="V1209" s="314"/>
      <c r="W1209" s="314"/>
      <c r="X1209" s="314"/>
      <c r="Y1209" s="314"/>
      <c r="Z1209" s="314"/>
      <c r="AA1209" s="314"/>
      <c r="AB1209" s="314"/>
      <c r="AC1209" s="314"/>
      <c r="AD1209" s="314"/>
      <c r="AE1209" s="314"/>
      <c r="AF1209" s="314"/>
      <c r="AG1209" s="314"/>
      <c r="AH1209" s="314"/>
      <c r="AI1209" s="314"/>
      <c r="AJ1209" s="314"/>
      <c r="AK1209" s="314"/>
      <c r="AL1209" s="314"/>
      <c r="AM1209" s="314"/>
      <c r="AN1209" s="314"/>
      <c r="AO1209" s="314"/>
    </row>
    <row r="1210" spans="1:41" ht="12" customHeight="1">
      <c r="A1210" s="314"/>
      <c r="B1210" s="664"/>
      <c r="C1210" s="665"/>
      <c r="D1210" s="665"/>
      <c r="E1210" s="666"/>
      <c r="F1210" s="212"/>
      <c r="G1210" s="213"/>
      <c r="H1210" s="214"/>
      <c r="I1210" s="213"/>
      <c r="J1210" s="215" t="e">
        <f>SUM(I1204:I1209)</f>
        <v>#REF!</v>
      </c>
      <c r="K1210" s="314"/>
      <c r="L1210" s="314"/>
      <c r="M1210" s="314"/>
      <c r="N1210" s="314"/>
      <c r="O1210" s="314"/>
      <c r="P1210" s="314"/>
      <c r="Q1210" s="314"/>
      <c r="R1210" s="314"/>
      <c r="S1210" s="314"/>
      <c r="T1210" s="314"/>
      <c r="U1210" s="314"/>
      <c r="V1210" s="314"/>
      <c r="W1210" s="314"/>
      <c r="X1210" s="314"/>
      <c r="Y1210" s="314"/>
      <c r="Z1210" s="314"/>
      <c r="AA1210" s="314"/>
      <c r="AB1210" s="314"/>
      <c r="AC1210" s="314"/>
      <c r="AD1210" s="314"/>
      <c r="AE1210" s="314"/>
      <c r="AF1210" s="314"/>
      <c r="AG1210" s="314"/>
      <c r="AH1210" s="314"/>
      <c r="AI1210" s="314"/>
      <c r="AJ1210" s="314"/>
      <c r="AK1210" s="314"/>
      <c r="AL1210" s="314"/>
      <c r="AM1210" s="314"/>
      <c r="AN1210" s="314"/>
      <c r="AO1210" s="314"/>
    </row>
    <row r="1211" spans="1:41" ht="12" customHeight="1">
      <c r="A1211" s="314"/>
      <c r="B1211" s="667" t="s">
        <v>273</v>
      </c>
      <c r="C1211" s="668"/>
      <c r="D1211" s="194" t="s">
        <v>14</v>
      </c>
      <c r="E1211" s="205" t="s">
        <v>274</v>
      </c>
      <c r="F1211" s="192" t="s">
        <v>275</v>
      </c>
      <c r="G1211" s="205" t="s">
        <v>276</v>
      </c>
      <c r="H1211" s="192" t="s">
        <v>277</v>
      </c>
      <c r="I1211" s="205" t="s">
        <v>278</v>
      </c>
      <c r="J1211" s="195"/>
      <c r="K1211" s="314"/>
      <c r="L1211" s="314"/>
      <c r="M1211" s="314"/>
      <c r="N1211" s="314"/>
      <c r="O1211" s="314"/>
      <c r="P1211" s="314"/>
      <c r="Q1211" s="314"/>
      <c r="R1211" s="314"/>
      <c r="S1211" s="314"/>
      <c r="T1211" s="314"/>
      <c r="U1211" s="314"/>
      <c r="V1211" s="314"/>
      <c r="W1211" s="314"/>
      <c r="X1211" s="314"/>
      <c r="Y1211" s="314"/>
      <c r="Z1211" s="314"/>
      <c r="AA1211" s="314"/>
      <c r="AB1211" s="314"/>
      <c r="AC1211" s="314"/>
      <c r="AD1211" s="314"/>
      <c r="AE1211" s="314"/>
      <c r="AF1211" s="314"/>
      <c r="AG1211" s="314"/>
      <c r="AH1211" s="314"/>
      <c r="AI1211" s="314"/>
      <c r="AJ1211" s="314"/>
      <c r="AK1211" s="314"/>
      <c r="AL1211" s="314"/>
      <c r="AM1211" s="314"/>
      <c r="AN1211" s="314"/>
      <c r="AO1211" s="314"/>
    </row>
    <row r="1212" spans="1:41" ht="12" customHeight="1">
      <c r="A1212" s="314"/>
      <c r="B1212" s="669" t="s">
        <v>279</v>
      </c>
      <c r="C1212" s="668"/>
      <c r="D1212" s="196">
        <v>1</v>
      </c>
      <c r="E1212" s="195">
        <f>90000*D1212</f>
        <v>90000</v>
      </c>
      <c r="F1212" s="196">
        <v>85</v>
      </c>
      <c r="G1212" s="195">
        <f t="shared" si="95" ref="G1212:G1213">SUM(E1212*(1+F1212/100))</f>
        <v>166500</v>
      </c>
      <c r="H1212" s="196">
        <v>20</v>
      </c>
      <c r="I1212" s="211">
        <f t="shared" si="96" ref="I1212:I1213">SUM(G1212/H1212)</f>
        <v>8325</v>
      </c>
      <c r="J1212" s="206"/>
      <c r="K1212" s="314"/>
      <c r="L1212" s="314"/>
      <c r="M1212" s="314"/>
      <c r="N1212" s="314"/>
      <c r="O1212" s="314"/>
      <c r="P1212" s="314"/>
      <c r="Q1212" s="314"/>
      <c r="R1212" s="314"/>
      <c r="S1212" s="314"/>
      <c r="T1212" s="314"/>
      <c r="U1212" s="314"/>
      <c r="V1212" s="314"/>
      <c r="W1212" s="314"/>
      <c r="X1212" s="314"/>
      <c r="Y1212" s="314"/>
      <c r="Z1212" s="314"/>
      <c r="AA1212" s="314"/>
      <c r="AB1212" s="314"/>
      <c r="AC1212" s="314"/>
      <c r="AD1212" s="314"/>
      <c r="AE1212" s="314"/>
      <c r="AF1212" s="314"/>
      <c r="AG1212" s="314"/>
      <c r="AH1212" s="314"/>
      <c r="AI1212" s="314"/>
      <c r="AJ1212" s="314"/>
      <c r="AK1212" s="314"/>
      <c r="AL1212" s="314"/>
      <c r="AM1212" s="314"/>
      <c r="AN1212" s="314"/>
      <c r="AO1212" s="314"/>
    </row>
    <row r="1213" spans="1:41" ht="12" customHeight="1">
      <c r="A1213" s="314"/>
      <c r="B1213" s="669" t="s">
        <v>280</v>
      </c>
      <c r="C1213" s="668"/>
      <c r="D1213" s="196">
        <v>1</v>
      </c>
      <c r="E1213" s="195">
        <f>40000*D1213</f>
        <v>40000</v>
      </c>
      <c r="F1213" s="196">
        <f>F1212</f>
        <v>85</v>
      </c>
      <c r="G1213" s="195">
        <f t="shared" si="95"/>
        <v>74000</v>
      </c>
      <c r="H1213" s="196">
        <f>H1212</f>
        <v>20</v>
      </c>
      <c r="I1213" s="211">
        <f t="shared" si="96"/>
        <v>3700</v>
      </c>
      <c r="J1213" s="206"/>
      <c r="K1213" s="314"/>
      <c r="L1213" s="314"/>
      <c r="M1213" s="314"/>
      <c r="N1213" s="314"/>
      <c r="O1213" s="314"/>
      <c r="P1213" s="314"/>
      <c r="Q1213" s="314"/>
      <c r="R1213" s="314"/>
      <c r="S1213" s="314"/>
      <c r="T1213" s="314"/>
      <c r="U1213" s="314"/>
      <c r="V1213" s="314"/>
      <c r="W1213" s="314"/>
      <c r="X1213" s="314"/>
      <c r="Y1213" s="314"/>
      <c r="Z1213" s="314"/>
      <c r="AA1213" s="314"/>
      <c r="AB1213" s="314"/>
      <c r="AC1213" s="314"/>
      <c r="AD1213" s="314"/>
      <c r="AE1213" s="314"/>
      <c r="AF1213" s="314"/>
      <c r="AG1213" s="314"/>
      <c r="AH1213" s="314"/>
      <c r="AI1213" s="314"/>
      <c r="AJ1213" s="314"/>
      <c r="AK1213" s="314"/>
      <c r="AL1213" s="314"/>
      <c r="AM1213" s="314"/>
      <c r="AN1213" s="314"/>
      <c r="AO1213" s="314"/>
    </row>
    <row r="1214" spans="1:41" ht="12" customHeight="1">
      <c r="A1214" s="314"/>
      <c r="B1214" s="669"/>
      <c r="C1214" s="662"/>
      <c r="D1214" s="663"/>
      <c r="E1214" s="195"/>
      <c r="F1214" s="196"/>
      <c r="G1214" s="195"/>
      <c r="H1214" s="196"/>
      <c r="I1214" s="211"/>
      <c r="J1214" s="195" t="s">
        <v>267</v>
      </c>
      <c r="K1214" s="314"/>
      <c r="L1214" s="314"/>
      <c r="M1214" s="314"/>
      <c r="N1214" s="314"/>
      <c r="O1214" s="314"/>
      <c r="P1214" s="314"/>
      <c r="Q1214" s="314"/>
      <c r="R1214" s="314"/>
      <c r="S1214" s="314"/>
      <c r="T1214" s="314"/>
      <c r="U1214" s="314"/>
      <c r="V1214" s="314"/>
      <c r="W1214" s="314"/>
      <c r="X1214" s="314"/>
      <c r="Y1214" s="314"/>
      <c r="Z1214" s="314"/>
      <c r="AA1214" s="314"/>
      <c r="AB1214" s="314"/>
      <c r="AC1214" s="314"/>
      <c r="AD1214" s="314"/>
      <c r="AE1214" s="314"/>
      <c r="AF1214" s="314"/>
      <c r="AG1214" s="314"/>
      <c r="AH1214" s="314"/>
      <c r="AI1214" s="314"/>
      <c r="AJ1214" s="314"/>
      <c r="AK1214" s="314"/>
      <c r="AL1214" s="314"/>
      <c r="AM1214" s="314"/>
      <c r="AN1214" s="314"/>
      <c r="AO1214" s="314"/>
    </row>
    <row r="1215" spans="1:41" ht="12" customHeight="1">
      <c r="A1215" s="314"/>
      <c r="B1215" s="670"/>
      <c r="C1215" s="662"/>
      <c r="D1215" s="663"/>
      <c r="E1215" s="211"/>
      <c r="F1215" s="196"/>
      <c r="G1215" s="211"/>
      <c r="H1215" s="196"/>
      <c r="I1215" s="211"/>
      <c r="J1215" s="203">
        <f>SUM(I1212:I1213)</f>
        <v>12025</v>
      </c>
      <c r="K1215" s="314"/>
      <c r="L1215" s="314"/>
      <c r="M1215" s="314"/>
      <c r="N1215" s="314"/>
      <c r="O1215" s="314"/>
      <c r="P1215" s="314"/>
      <c r="Q1215" s="314"/>
      <c r="R1215" s="314"/>
      <c r="S1215" s="314"/>
      <c r="T1215" s="314"/>
      <c r="U1215" s="314"/>
      <c r="V1215" s="314"/>
      <c r="W1215" s="314"/>
      <c r="X1215" s="314"/>
      <c r="Y1215" s="314"/>
      <c r="Z1215" s="314"/>
      <c r="AA1215" s="314"/>
      <c r="AB1215" s="314"/>
      <c r="AC1215" s="314"/>
      <c r="AD1215" s="314"/>
      <c r="AE1215" s="314"/>
      <c r="AF1215" s="314"/>
      <c r="AG1215" s="314"/>
      <c r="AH1215" s="314"/>
      <c r="AI1215" s="314"/>
      <c r="AJ1215" s="314"/>
      <c r="AK1215" s="314"/>
      <c r="AL1215" s="314"/>
      <c r="AM1215" s="314"/>
      <c r="AN1215" s="314"/>
      <c r="AO1215" s="314"/>
    </row>
    <row r="1216" spans="1:41" ht="12" customHeight="1">
      <c r="A1216" s="314"/>
      <c r="B1216" s="667" t="s">
        <v>281</v>
      </c>
      <c r="C1216" s="662"/>
      <c r="D1216" s="663"/>
      <c r="E1216" s="205" t="s">
        <v>13</v>
      </c>
      <c r="F1216" s="192" t="s">
        <v>14</v>
      </c>
      <c r="G1216" s="216" t="s">
        <v>282</v>
      </c>
      <c r="H1216" s="192" t="s">
        <v>283</v>
      </c>
      <c r="I1216" s="205" t="s">
        <v>264</v>
      </c>
      <c r="J1216" s="195"/>
      <c r="K1216" s="314"/>
      <c r="L1216" s="314"/>
      <c r="M1216" s="314"/>
      <c r="N1216" s="314"/>
      <c r="O1216" s="314"/>
      <c r="P1216" s="314"/>
      <c r="Q1216" s="314"/>
      <c r="R1216" s="314"/>
      <c r="S1216" s="314"/>
      <c r="T1216" s="314"/>
      <c r="U1216" s="314"/>
      <c r="V1216" s="314"/>
      <c r="W1216" s="314"/>
      <c r="X1216" s="314"/>
      <c r="Y1216" s="314"/>
      <c r="Z1216" s="314"/>
      <c r="AA1216" s="314"/>
      <c r="AB1216" s="314"/>
      <c r="AC1216" s="314"/>
      <c r="AD1216" s="314"/>
      <c r="AE1216" s="314"/>
      <c r="AF1216" s="314"/>
      <c r="AG1216" s="314"/>
      <c r="AH1216" s="314"/>
      <c r="AI1216" s="314"/>
      <c r="AJ1216" s="314"/>
      <c r="AK1216" s="314"/>
      <c r="AL1216" s="314"/>
      <c r="AM1216" s="314"/>
      <c r="AN1216" s="314"/>
      <c r="AO1216" s="314"/>
    </row>
    <row r="1217" spans="1:41" ht="24" customHeight="1">
      <c r="A1217" s="314"/>
      <c r="B1217" s="669"/>
      <c r="C1217" s="668"/>
      <c r="D1217" s="196"/>
      <c r="E1217" s="195"/>
      <c r="F1217" s="196"/>
      <c r="G1217" s="195"/>
      <c r="H1217" s="196"/>
      <c r="I1217" s="211"/>
      <c r="J1217" s="195"/>
      <c r="K1217" s="314"/>
      <c r="L1217" s="314"/>
      <c r="M1217" s="314"/>
      <c r="N1217" s="314"/>
      <c r="O1217" s="314"/>
      <c r="P1217" s="314"/>
      <c r="Q1217" s="314"/>
      <c r="R1217" s="314"/>
      <c r="S1217" s="314"/>
      <c r="T1217" s="314"/>
      <c r="U1217" s="314"/>
      <c r="V1217" s="314"/>
      <c r="W1217" s="314"/>
      <c r="X1217" s="314"/>
      <c r="Y1217" s="314"/>
      <c r="Z1217" s="314"/>
      <c r="AA1217" s="314"/>
      <c r="AB1217" s="314"/>
      <c r="AC1217" s="314"/>
      <c r="AD1217" s="314"/>
      <c r="AE1217" s="314"/>
      <c r="AF1217" s="314"/>
      <c r="AG1217" s="314"/>
      <c r="AH1217" s="314"/>
      <c r="AI1217" s="314"/>
      <c r="AJ1217" s="314"/>
      <c r="AK1217" s="314"/>
      <c r="AL1217" s="314"/>
      <c r="AM1217" s="314"/>
      <c r="AN1217" s="314"/>
      <c r="AO1217" s="314"/>
    </row>
    <row r="1218" spans="1:41" ht="14.25" customHeight="1">
      <c r="A1218" s="314"/>
      <c r="B1218" s="669"/>
      <c r="C1218" s="668"/>
      <c r="D1218" s="196"/>
      <c r="E1218" s="195"/>
      <c r="F1218" s="196"/>
      <c r="G1218" s="195"/>
      <c r="H1218" s="196"/>
      <c r="I1218" s="211"/>
      <c r="J1218" s="195"/>
      <c r="K1218" s="314"/>
      <c r="L1218" s="314"/>
      <c r="M1218" s="314"/>
      <c r="N1218" s="314"/>
      <c r="O1218" s="314"/>
      <c r="P1218" s="314"/>
      <c r="Q1218" s="314"/>
      <c r="R1218" s="314"/>
      <c r="S1218" s="314"/>
      <c r="T1218" s="314"/>
      <c r="U1218" s="314"/>
      <c r="V1218" s="314"/>
      <c r="W1218" s="314"/>
      <c r="X1218" s="314"/>
      <c r="Y1218" s="314"/>
      <c r="Z1218" s="314"/>
      <c r="AA1218" s="314"/>
      <c r="AB1218" s="314"/>
      <c r="AC1218" s="314"/>
      <c r="AD1218" s="314"/>
      <c r="AE1218" s="314"/>
      <c r="AF1218" s="314"/>
      <c r="AG1218" s="314"/>
      <c r="AH1218" s="314"/>
      <c r="AI1218" s="314"/>
      <c r="AJ1218" s="314"/>
      <c r="AK1218" s="314"/>
      <c r="AL1218" s="314"/>
      <c r="AM1218" s="314"/>
      <c r="AN1218" s="314"/>
      <c r="AO1218" s="314"/>
    </row>
    <row r="1219" spans="1:41" ht="12" customHeight="1">
      <c r="A1219" s="314"/>
      <c r="B1219" s="670"/>
      <c r="C1219" s="662"/>
      <c r="D1219" s="663"/>
      <c r="E1219" s="195"/>
      <c r="F1219" s="218"/>
      <c r="G1219" s="195"/>
      <c r="H1219" s="196"/>
      <c r="I1219" s="211"/>
      <c r="J1219" s="203">
        <f>SUM(I1217:I1218)</f>
        <v>0</v>
      </c>
      <c r="K1219" s="314"/>
      <c r="L1219" s="314"/>
      <c r="M1219" s="314"/>
      <c r="N1219" s="314"/>
      <c r="O1219" s="314"/>
      <c r="P1219" s="314"/>
      <c r="Q1219" s="314"/>
      <c r="R1219" s="314"/>
      <c r="S1219" s="314"/>
      <c r="T1219" s="314"/>
      <c r="U1219" s="314"/>
      <c r="V1219" s="314"/>
      <c r="W1219" s="314"/>
      <c r="X1219" s="314"/>
      <c r="Y1219" s="314"/>
      <c r="Z1219" s="314"/>
      <c r="AA1219" s="314"/>
      <c r="AB1219" s="314"/>
      <c r="AC1219" s="314"/>
      <c r="AD1219" s="314"/>
      <c r="AE1219" s="314"/>
      <c r="AF1219" s="314"/>
      <c r="AG1219" s="314"/>
      <c r="AH1219" s="314"/>
      <c r="AI1219" s="314"/>
      <c r="AJ1219" s="314"/>
      <c r="AK1219" s="314"/>
      <c r="AL1219" s="314"/>
      <c r="AM1219" s="314"/>
      <c r="AN1219" s="314"/>
      <c r="AO1219" s="314"/>
    </row>
    <row r="1220" spans="1:41" ht="12" customHeight="1">
      <c r="A1220" s="314"/>
      <c r="B1220" s="661" t="s">
        <v>137</v>
      </c>
      <c r="C1220" s="662"/>
      <c r="D1220" s="662"/>
      <c r="E1220" s="662"/>
      <c r="F1220" s="662"/>
      <c r="G1220" s="662"/>
      <c r="H1220" s="662"/>
      <c r="I1220" s="663"/>
      <c r="J1220" s="219" t="e">
        <f>SUM(J1202+J1210+J1215+J1219)</f>
        <v>#REF!</v>
      </c>
      <c r="K1220" s="314"/>
      <c r="L1220" s="314"/>
      <c r="M1220" s="314"/>
      <c r="N1220" s="314"/>
      <c r="O1220" s="314"/>
      <c r="P1220" s="314"/>
      <c r="Q1220" s="314"/>
      <c r="R1220" s="314"/>
      <c r="S1220" s="314"/>
      <c r="T1220" s="314"/>
      <c r="U1220" s="314"/>
      <c r="V1220" s="314"/>
      <c r="W1220" s="314"/>
      <c r="X1220" s="314"/>
      <c r="Y1220" s="314"/>
      <c r="Z1220" s="314"/>
      <c r="AA1220" s="314"/>
      <c r="AB1220" s="314"/>
      <c r="AC1220" s="314"/>
      <c r="AD1220" s="314"/>
      <c r="AE1220" s="314"/>
      <c r="AF1220" s="314"/>
      <c r="AG1220" s="314"/>
      <c r="AH1220" s="314"/>
      <c r="AI1220" s="314"/>
      <c r="AJ1220" s="314"/>
      <c r="AK1220" s="314"/>
      <c r="AL1220" s="314"/>
      <c r="AM1220" s="314"/>
      <c r="AN1220" s="314"/>
      <c r="AO1220" s="314"/>
    </row>
    <row r="1221" spans="1:41" ht="14.25" customHeight="1">
      <c r="A1221" s="314"/>
      <c r="B1221" s="661" t="s">
        <v>284</v>
      </c>
      <c r="C1221" s="662"/>
      <c r="D1221" s="662"/>
      <c r="E1221" s="662"/>
      <c r="F1221" s="662"/>
      <c r="G1221" s="662"/>
      <c r="H1221" s="662"/>
      <c r="I1221" s="663"/>
      <c r="J1221" s="203" t="e">
        <f>J1220</f>
        <v>#REF!</v>
      </c>
      <c r="K1221" s="314"/>
      <c r="L1221" s="314"/>
      <c r="M1221" s="314"/>
      <c r="N1221" s="314"/>
      <c r="O1221" s="314"/>
      <c r="P1221" s="314"/>
      <c r="Q1221" s="314"/>
      <c r="R1221" s="314"/>
      <c r="S1221" s="314"/>
      <c r="T1221" s="314"/>
      <c r="U1221" s="314"/>
      <c r="V1221" s="314"/>
      <c r="W1221" s="314"/>
      <c r="X1221" s="314"/>
      <c r="Y1221" s="314"/>
      <c r="Z1221" s="314"/>
      <c r="AA1221" s="314"/>
      <c r="AB1221" s="314"/>
      <c r="AC1221" s="314"/>
      <c r="AD1221" s="314"/>
      <c r="AE1221" s="314"/>
      <c r="AF1221" s="314"/>
      <c r="AG1221" s="314"/>
      <c r="AH1221" s="314"/>
      <c r="AI1221" s="314"/>
      <c r="AJ1221" s="314"/>
      <c r="AK1221" s="314"/>
      <c r="AL1221" s="314"/>
      <c r="AM1221" s="314"/>
      <c r="AN1221" s="314"/>
      <c r="AO1221" s="314"/>
    </row>
    <row r="1222" spans="1:41" ht="12" customHeight="1">
      <c r="A1222" s="314"/>
      <c r="B1222" s="176"/>
      <c r="C1222" s="179"/>
      <c r="D1222" s="177"/>
      <c r="E1222" s="178"/>
      <c r="F1222" s="177"/>
      <c r="G1222" s="178"/>
      <c r="H1222" s="179"/>
      <c r="I1222" s="178"/>
      <c r="J1222" s="180"/>
      <c r="K1222" s="314"/>
      <c r="L1222" s="314"/>
      <c r="M1222" s="314"/>
      <c r="N1222" s="314"/>
      <c r="O1222" s="314"/>
      <c r="P1222" s="314"/>
      <c r="Q1222" s="314"/>
      <c r="R1222" s="314"/>
      <c r="S1222" s="314"/>
      <c r="T1222" s="314"/>
      <c r="U1222" s="314"/>
      <c r="V1222" s="314"/>
      <c r="W1222" s="314"/>
      <c r="X1222" s="314"/>
      <c r="Y1222" s="314"/>
      <c r="Z1222" s="314"/>
      <c r="AA1222" s="314"/>
      <c r="AB1222" s="314"/>
      <c r="AC1222" s="314"/>
      <c r="AD1222" s="314"/>
      <c r="AE1222" s="314"/>
      <c r="AF1222" s="314"/>
      <c r="AG1222" s="314"/>
      <c r="AH1222" s="314"/>
      <c r="AI1222" s="314"/>
      <c r="AJ1222" s="314"/>
      <c r="AK1222" s="314"/>
      <c r="AL1222" s="314"/>
      <c r="AM1222" s="314"/>
      <c r="AN1222" s="314"/>
      <c r="AO1222" s="314"/>
    </row>
    <row r="1223" spans="1:41" ht="12" customHeight="1">
      <c r="A1223" s="314"/>
      <c r="B1223" s="222"/>
      <c r="C1223" s="223"/>
      <c r="D1223" s="224"/>
      <c r="E1223" s="225"/>
      <c r="F1223" s="224"/>
      <c r="G1223" s="225"/>
      <c r="H1223" s="223"/>
      <c r="I1223" s="225"/>
      <c r="J1223" s="226"/>
      <c r="K1223" s="314"/>
      <c r="L1223" s="314"/>
      <c r="M1223" s="314"/>
      <c r="N1223" s="314"/>
      <c r="O1223" s="314"/>
      <c r="P1223" s="314"/>
      <c r="Q1223" s="314"/>
      <c r="R1223" s="314"/>
      <c r="S1223" s="314"/>
      <c r="T1223" s="314"/>
      <c r="U1223" s="314"/>
      <c r="V1223" s="314"/>
      <c r="W1223" s="314"/>
      <c r="X1223" s="314"/>
      <c r="Y1223" s="314"/>
      <c r="Z1223" s="314"/>
      <c r="AA1223" s="314"/>
      <c r="AB1223" s="314"/>
      <c r="AC1223" s="314"/>
      <c r="AD1223" s="314"/>
      <c r="AE1223" s="314"/>
      <c r="AF1223" s="314"/>
      <c r="AG1223" s="314"/>
      <c r="AH1223" s="314"/>
      <c r="AI1223" s="314"/>
      <c r="AJ1223" s="314"/>
      <c r="AK1223" s="314"/>
      <c r="AL1223" s="314"/>
      <c r="AM1223" s="314"/>
      <c r="AN1223" s="314"/>
      <c r="AO1223" s="314"/>
    </row>
    <row r="1224" spans="1:41" ht="27" customHeight="1">
      <c r="A1224" s="314"/>
      <c r="B1224" s="314"/>
      <c r="C1224" s="314"/>
      <c r="D1224" s="314"/>
      <c r="E1224" s="322"/>
      <c r="F1224" s="314"/>
      <c r="G1224" s="322"/>
      <c r="H1224" s="314"/>
      <c r="I1224" s="322"/>
      <c r="J1224" s="322"/>
      <c r="K1224" s="314"/>
      <c r="L1224" s="314"/>
      <c r="M1224" s="314"/>
      <c r="N1224" s="314"/>
      <c r="O1224" s="314"/>
      <c r="P1224" s="314"/>
      <c r="Q1224" s="314"/>
      <c r="R1224" s="314"/>
      <c r="S1224" s="314"/>
      <c r="T1224" s="314"/>
      <c r="U1224" s="314"/>
      <c r="V1224" s="314"/>
      <c r="W1224" s="314"/>
      <c r="X1224" s="314"/>
      <c r="Y1224" s="314"/>
      <c r="Z1224" s="314"/>
      <c r="AA1224" s="314"/>
      <c r="AB1224" s="314"/>
      <c r="AC1224" s="314"/>
      <c r="AD1224" s="314"/>
      <c r="AE1224" s="314"/>
      <c r="AF1224" s="314"/>
      <c r="AG1224" s="314"/>
      <c r="AH1224" s="314"/>
      <c r="AI1224" s="314"/>
      <c r="AJ1224" s="314"/>
      <c r="AK1224" s="314"/>
      <c r="AL1224" s="314"/>
      <c r="AM1224" s="314"/>
      <c r="AN1224" s="314"/>
      <c r="AO1224" s="314"/>
    </row>
    <row r="1225" spans="1:41" ht="27" customHeight="1">
      <c r="A1225" s="314"/>
      <c r="B1225" s="314"/>
      <c r="C1225" s="314"/>
      <c r="D1225" s="314"/>
      <c r="E1225" s="322"/>
      <c r="F1225" s="314"/>
      <c r="G1225" s="322"/>
      <c r="H1225" s="314"/>
      <c r="I1225" s="322"/>
      <c r="J1225" s="322"/>
      <c r="K1225" s="314"/>
      <c r="L1225" s="314"/>
      <c r="M1225" s="314"/>
      <c r="N1225" s="314"/>
      <c r="O1225" s="314"/>
      <c r="P1225" s="314"/>
      <c r="Q1225" s="314"/>
      <c r="R1225" s="314"/>
      <c r="S1225" s="314"/>
      <c r="T1225" s="314"/>
      <c r="U1225" s="314"/>
      <c r="V1225" s="314"/>
      <c r="W1225" s="314"/>
      <c r="X1225" s="314"/>
      <c r="Y1225" s="314"/>
      <c r="Z1225" s="314"/>
      <c r="AA1225" s="314"/>
      <c r="AB1225" s="314"/>
      <c r="AC1225" s="314"/>
      <c r="AD1225" s="314"/>
      <c r="AE1225" s="314"/>
      <c r="AF1225" s="314"/>
      <c r="AG1225" s="314"/>
      <c r="AH1225" s="314"/>
      <c r="AI1225" s="314"/>
      <c r="AJ1225" s="314"/>
      <c r="AK1225" s="314"/>
      <c r="AL1225" s="314"/>
      <c r="AM1225" s="314"/>
      <c r="AN1225" s="314"/>
      <c r="AO1225" s="314"/>
    </row>
    <row r="1226" spans="1:41" ht="12" customHeight="1">
      <c r="A1226" s="314"/>
      <c r="B1226" s="691" t="s">
        <v>257</v>
      </c>
      <c r="C1226" s="682"/>
      <c r="D1226" s="690" t="e">
        <f>+$D$8</f>
        <v>#REF!</v>
      </c>
      <c r="E1226" s="672"/>
      <c r="F1226" s="672"/>
      <c r="G1226" s="672"/>
      <c r="H1226" s="672"/>
      <c r="I1226" s="672"/>
      <c r="J1226" s="673"/>
      <c r="K1226" s="314"/>
      <c r="L1226" s="314"/>
      <c r="M1226" s="314"/>
      <c r="N1226" s="314"/>
      <c r="O1226" s="314"/>
      <c r="P1226" s="314"/>
      <c r="Q1226" s="314"/>
      <c r="R1226" s="314"/>
      <c r="S1226" s="314"/>
      <c r="T1226" s="314"/>
      <c r="U1226" s="314"/>
      <c r="V1226" s="314"/>
      <c r="W1226" s="314"/>
      <c r="X1226" s="314"/>
      <c r="Y1226" s="314"/>
      <c r="Z1226" s="314"/>
      <c r="AA1226" s="314"/>
      <c r="AB1226" s="314"/>
      <c r="AC1226" s="314"/>
      <c r="AD1226" s="314"/>
      <c r="AE1226" s="314"/>
      <c r="AF1226" s="314"/>
      <c r="AG1226" s="314"/>
      <c r="AH1226" s="314"/>
      <c r="AI1226" s="314"/>
      <c r="AJ1226" s="314"/>
      <c r="AK1226" s="314"/>
      <c r="AL1226" s="314"/>
      <c r="AM1226" s="314"/>
      <c r="AN1226" s="314"/>
      <c r="AO1226" s="314"/>
    </row>
    <row r="1227" spans="1:41" ht="24" customHeight="1">
      <c r="A1227" s="314"/>
      <c r="B1227" s="181"/>
      <c r="C1227" s="182"/>
      <c r="D1227" s="674"/>
      <c r="E1227" s="637"/>
      <c r="F1227" s="637"/>
      <c r="G1227" s="637"/>
      <c r="H1227" s="637"/>
      <c r="I1227" s="637"/>
      <c r="J1227" s="638"/>
      <c r="K1227" s="314"/>
      <c r="L1227" s="314"/>
      <c r="M1227" s="314"/>
      <c r="N1227" s="314"/>
      <c r="O1227" s="314"/>
      <c r="P1227" s="314"/>
      <c r="Q1227" s="314"/>
      <c r="R1227" s="314"/>
      <c r="S1227" s="314"/>
      <c r="T1227" s="314"/>
      <c r="U1227" s="314"/>
      <c r="V1227" s="314"/>
      <c r="W1227" s="314"/>
      <c r="X1227" s="314"/>
      <c r="Y1227" s="314"/>
      <c r="Z1227" s="314"/>
      <c r="AA1227" s="314"/>
      <c r="AB1227" s="314"/>
      <c r="AC1227" s="314"/>
      <c r="AD1227" s="314"/>
      <c r="AE1227" s="314"/>
      <c r="AF1227" s="314"/>
      <c r="AG1227" s="314"/>
      <c r="AH1227" s="314"/>
      <c r="AI1227" s="314"/>
      <c r="AJ1227" s="314"/>
      <c r="AK1227" s="314"/>
      <c r="AL1227" s="314"/>
      <c r="AM1227" s="314"/>
      <c r="AN1227" s="314"/>
      <c r="AO1227" s="314"/>
    </row>
    <row r="1228" spans="1:41" ht="12" customHeight="1">
      <c r="A1228" s="314"/>
      <c r="B1228" s="181"/>
      <c r="C1228" s="182"/>
      <c r="D1228" s="183"/>
      <c r="E1228" s="184"/>
      <c r="F1228" s="183"/>
      <c r="G1228" s="184"/>
      <c r="H1228" s="183"/>
      <c r="I1228" s="184"/>
      <c r="J1228" s="185"/>
      <c r="K1228" s="314"/>
      <c r="L1228" s="314"/>
      <c r="M1228" s="314"/>
      <c r="N1228" s="314"/>
      <c r="O1228" s="314"/>
      <c r="P1228" s="314"/>
      <c r="Q1228" s="314"/>
      <c r="R1228" s="314"/>
      <c r="S1228" s="314"/>
      <c r="T1228" s="314"/>
      <c r="U1228" s="314"/>
      <c r="V1228" s="314"/>
      <c r="W1228" s="314"/>
      <c r="X1228" s="314"/>
      <c r="Y1228" s="314"/>
      <c r="Z1228" s="314"/>
      <c r="AA1228" s="314"/>
      <c r="AB1228" s="314"/>
      <c r="AC1228" s="314"/>
      <c r="AD1228" s="314"/>
      <c r="AE1228" s="314"/>
      <c r="AF1228" s="314"/>
      <c r="AG1228" s="314"/>
      <c r="AH1228" s="314"/>
      <c r="AI1228" s="314"/>
      <c r="AJ1228" s="314"/>
      <c r="AK1228" s="314"/>
      <c r="AL1228" s="314"/>
      <c r="AM1228" s="314"/>
      <c r="AN1228" s="314"/>
      <c r="AO1228" s="314"/>
    </row>
    <row r="1229" spans="1:41" ht="12" customHeight="1">
      <c r="A1229" s="314"/>
      <c r="B1229" s="186" t="s">
        <v>258</v>
      </c>
      <c r="C1229" s="187" t="e">
        <f>+'BLOQUE PRINCIPAL'!#REF!</f>
        <v>#REF!</v>
      </c>
      <c r="D1229" s="675" t="e">
        <f>+'BLOQUE PRINCIPAL'!#REF!</f>
        <v>#REF!</v>
      </c>
      <c r="E1229" s="640"/>
      <c r="F1229" s="640"/>
      <c r="G1229" s="640"/>
      <c r="H1229" s="676"/>
      <c r="I1229" s="677" t="s">
        <v>259</v>
      </c>
      <c r="J1229" s="641"/>
      <c r="K1229" s="314"/>
      <c r="L1229" s="314"/>
      <c r="M1229" s="314"/>
      <c r="N1229" s="314"/>
      <c r="O1229" s="314"/>
      <c r="P1229" s="314"/>
      <c r="Q1229" s="314"/>
      <c r="R1229" s="314"/>
      <c r="S1229" s="314"/>
      <c r="T1229" s="314"/>
      <c r="U1229" s="314"/>
      <c r="V1229" s="314"/>
      <c r="W1229" s="314"/>
      <c r="X1229" s="314"/>
      <c r="Y1229" s="314"/>
      <c r="Z1229" s="314"/>
      <c r="AA1229" s="314"/>
      <c r="AB1229" s="314"/>
      <c r="AC1229" s="314"/>
      <c r="AD1229" s="314"/>
      <c r="AE1229" s="314"/>
      <c r="AF1229" s="314"/>
      <c r="AG1229" s="314"/>
      <c r="AH1229" s="314"/>
      <c r="AI1229" s="314"/>
      <c r="AJ1229" s="314"/>
      <c r="AK1229" s="314"/>
      <c r="AL1229" s="314"/>
      <c r="AM1229" s="314"/>
      <c r="AN1229" s="314"/>
      <c r="AO1229" s="314"/>
    </row>
    <row r="1230" spans="1:41" ht="12" customHeight="1">
      <c r="A1230" s="314"/>
      <c r="B1230" s="188" t="s">
        <v>260</v>
      </c>
      <c r="C1230" s="189" t="e">
        <f>+'BLOQUE PRINCIPAL'!#REF!</f>
        <v>#REF!</v>
      </c>
      <c r="D1230" s="678" t="e">
        <f>+'BLOQUE PRINCIPAL'!#REF!</f>
        <v>#REF!</v>
      </c>
      <c r="E1230" s="679"/>
      <c r="F1230" s="679"/>
      <c r="G1230" s="679"/>
      <c r="H1230" s="680"/>
      <c r="I1230" s="190" t="s">
        <v>196</v>
      </c>
      <c r="J1230" s="191" t="e">
        <f>+'BLOQUE PRINCIPAL'!#REF!</f>
        <v>#REF!</v>
      </c>
      <c r="K1230" s="314"/>
      <c r="L1230" s="314"/>
      <c r="M1230" s="314"/>
      <c r="N1230" s="314"/>
      <c r="O1230" s="314"/>
      <c r="P1230" s="314"/>
      <c r="Q1230" s="314"/>
      <c r="R1230" s="314"/>
      <c r="S1230" s="314"/>
      <c r="T1230" s="314"/>
      <c r="U1230" s="314"/>
      <c r="V1230" s="314"/>
      <c r="W1230" s="314"/>
      <c r="X1230" s="314"/>
      <c r="Y1230" s="314"/>
      <c r="Z1230" s="314"/>
      <c r="AA1230" s="314"/>
      <c r="AB1230" s="314"/>
      <c r="AC1230" s="314"/>
      <c r="AD1230" s="314"/>
      <c r="AE1230" s="314"/>
      <c r="AF1230" s="314"/>
      <c r="AG1230" s="314"/>
      <c r="AH1230" s="314"/>
      <c r="AI1230" s="314"/>
      <c r="AJ1230" s="314"/>
      <c r="AK1230" s="314"/>
      <c r="AL1230" s="314"/>
      <c r="AM1230" s="314"/>
      <c r="AN1230" s="314"/>
      <c r="AO1230" s="314"/>
    </row>
    <row r="1231" spans="1:41" ht="12" customHeight="1">
      <c r="A1231" s="314"/>
      <c r="B1231" s="667" t="s">
        <v>261</v>
      </c>
      <c r="C1231" s="662"/>
      <c r="D1231" s="662"/>
      <c r="E1231" s="663"/>
      <c r="F1231" s="194" t="s">
        <v>13</v>
      </c>
      <c r="G1231" s="193" t="s">
        <v>354</v>
      </c>
      <c r="H1231" s="194" t="s">
        <v>263</v>
      </c>
      <c r="I1231" s="193" t="s">
        <v>264</v>
      </c>
      <c r="J1231" s="195"/>
      <c r="K1231" s="314"/>
      <c r="L1231" s="314"/>
      <c r="M1231" s="314"/>
      <c r="N1231" s="314"/>
      <c r="O1231" s="314"/>
      <c r="P1231" s="314"/>
      <c r="Q1231" s="314"/>
      <c r="R1231" s="314"/>
      <c r="S1231" s="314"/>
      <c r="T1231" s="314"/>
      <c r="U1231" s="314"/>
      <c r="V1231" s="314"/>
      <c r="W1231" s="314"/>
      <c r="X1231" s="314"/>
      <c r="Y1231" s="314"/>
      <c r="Z1231" s="314"/>
      <c r="AA1231" s="314"/>
      <c r="AB1231" s="314"/>
      <c r="AC1231" s="314"/>
      <c r="AD1231" s="314"/>
      <c r="AE1231" s="314"/>
      <c r="AF1231" s="314"/>
      <c r="AG1231" s="314"/>
      <c r="AH1231" s="314"/>
      <c r="AI1231" s="314"/>
      <c r="AJ1231" s="314"/>
      <c r="AK1231" s="314"/>
      <c r="AL1231" s="314"/>
      <c r="AM1231" s="314"/>
      <c r="AN1231" s="314"/>
      <c r="AO1231" s="314"/>
    </row>
    <row r="1232" spans="1:41" ht="14.25" customHeight="1">
      <c r="A1232" s="314"/>
      <c r="B1232" s="669" t="s">
        <v>265</v>
      </c>
      <c r="C1232" s="662"/>
      <c r="D1232" s="662"/>
      <c r="E1232" s="663"/>
      <c r="F1232" s="196" t="s">
        <v>266</v>
      </c>
      <c r="G1232" s="195">
        <f>+J1248*0.05</f>
        <v>267.22222222222223</v>
      </c>
      <c r="H1232" s="196"/>
      <c r="I1232" s="195">
        <v>568.75</v>
      </c>
      <c r="J1232" s="197"/>
      <c r="K1232" s="314"/>
      <c r="L1232" s="314"/>
      <c r="M1232" s="314"/>
      <c r="N1232" s="314"/>
      <c r="O1232" s="314"/>
      <c r="P1232" s="314"/>
      <c r="Q1232" s="314"/>
      <c r="R1232" s="314"/>
      <c r="S1232" s="314"/>
      <c r="T1232" s="314"/>
      <c r="U1232" s="314"/>
      <c r="V1232" s="314"/>
      <c r="W1232" s="314"/>
      <c r="X1232" s="314"/>
      <c r="Y1232" s="314"/>
      <c r="Z1232" s="314"/>
      <c r="AA1232" s="314"/>
      <c r="AB1232" s="314"/>
      <c r="AC1232" s="314"/>
      <c r="AD1232" s="314"/>
      <c r="AE1232" s="314"/>
      <c r="AF1232" s="314"/>
      <c r="AG1232" s="314"/>
      <c r="AH1232" s="314"/>
      <c r="AI1232" s="314"/>
      <c r="AJ1232" s="314"/>
      <c r="AK1232" s="314"/>
      <c r="AL1232" s="314"/>
      <c r="AM1232" s="314"/>
      <c r="AN1232" s="314"/>
      <c r="AO1232" s="314"/>
    </row>
    <row r="1233" spans="1:41" ht="12" customHeight="1">
      <c r="A1233" s="314"/>
      <c r="B1233" s="669"/>
      <c r="C1233" s="662"/>
      <c r="D1233" s="662"/>
      <c r="E1233" s="663"/>
      <c r="F1233" s="198"/>
      <c r="G1233" s="195"/>
      <c r="H1233" s="196"/>
      <c r="I1233" s="195"/>
      <c r="J1233" s="199"/>
      <c r="K1233" s="314"/>
      <c r="L1233" s="314"/>
      <c r="M1233" s="314"/>
      <c r="N1233" s="314"/>
      <c r="O1233" s="314"/>
      <c r="P1233" s="314"/>
      <c r="Q1233" s="314"/>
      <c r="R1233" s="314"/>
      <c r="S1233" s="314"/>
      <c r="T1233" s="314"/>
      <c r="U1233" s="314"/>
      <c r="V1233" s="314"/>
      <c r="W1233" s="314"/>
      <c r="X1233" s="314"/>
      <c r="Y1233" s="314"/>
      <c r="Z1233" s="314"/>
      <c r="AA1233" s="314"/>
      <c r="AB1233" s="314"/>
      <c r="AC1233" s="314"/>
      <c r="AD1233" s="314"/>
      <c r="AE1233" s="314"/>
      <c r="AF1233" s="314"/>
      <c r="AG1233" s="314"/>
      <c r="AH1233" s="314"/>
      <c r="AI1233" s="314"/>
      <c r="AJ1233" s="314"/>
      <c r="AK1233" s="314"/>
      <c r="AL1233" s="314"/>
      <c r="AM1233" s="314"/>
      <c r="AN1233" s="314"/>
      <c r="AO1233" s="314"/>
    </row>
    <row r="1234" spans="1:41" ht="12" customHeight="1">
      <c r="A1234" s="314"/>
      <c r="B1234" s="669"/>
      <c r="C1234" s="662"/>
      <c r="D1234" s="662"/>
      <c r="E1234" s="663"/>
      <c r="F1234" s="198"/>
      <c r="G1234" s="195"/>
      <c r="H1234" s="196"/>
      <c r="I1234" s="195"/>
      <c r="J1234" s="199"/>
      <c r="K1234" s="314"/>
      <c r="L1234" s="314"/>
      <c r="M1234" s="314"/>
      <c r="N1234" s="314"/>
      <c r="O1234" s="314"/>
      <c r="P1234" s="314"/>
      <c r="Q1234" s="314"/>
      <c r="R1234" s="314"/>
      <c r="S1234" s="314"/>
      <c r="T1234" s="314"/>
      <c r="U1234" s="314"/>
      <c r="V1234" s="314"/>
      <c r="W1234" s="314"/>
      <c r="X1234" s="314"/>
      <c r="Y1234" s="314"/>
      <c r="Z1234" s="314"/>
      <c r="AA1234" s="314"/>
      <c r="AB1234" s="314"/>
      <c r="AC1234" s="314"/>
      <c r="AD1234" s="314"/>
      <c r="AE1234" s="314"/>
      <c r="AF1234" s="314"/>
      <c r="AG1234" s="314"/>
      <c r="AH1234" s="314"/>
      <c r="AI1234" s="314"/>
      <c r="AJ1234" s="314"/>
      <c r="AK1234" s="314"/>
      <c r="AL1234" s="314"/>
      <c r="AM1234" s="314"/>
      <c r="AN1234" s="314"/>
      <c r="AO1234" s="314"/>
    </row>
    <row r="1235" spans="1:41" ht="12" customHeight="1">
      <c r="A1235" s="314"/>
      <c r="B1235" s="669"/>
      <c r="C1235" s="662"/>
      <c r="D1235" s="662"/>
      <c r="E1235" s="663"/>
      <c r="F1235" s="198"/>
      <c r="G1235" s="195"/>
      <c r="H1235" s="196"/>
      <c r="I1235" s="195"/>
      <c r="J1235" s="199"/>
      <c r="K1235" s="314"/>
      <c r="L1235" s="314"/>
      <c r="M1235" s="314"/>
      <c r="N1235" s="314"/>
      <c r="O1235" s="314"/>
      <c r="P1235" s="314"/>
      <c r="Q1235" s="314"/>
      <c r="R1235" s="314"/>
      <c r="S1235" s="314"/>
      <c r="T1235" s="314"/>
      <c r="U1235" s="314"/>
      <c r="V1235" s="314"/>
      <c r="W1235" s="314"/>
      <c r="X1235" s="314"/>
      <c r="Y1235" s="314"/>
      <c r="Z1235" s="314"/>
      <c r="AA1235" s="314"/>
      <c r="AB1235" s="314"/>
      <c r="AC1235" s="314"/>
      <c r="AD1235" s="314"/>
      <c r="AE1235" s="314"/>
      <c r="AF1235" s="314"/>
      <c r="AG1235" s="314"/>
      <c r="AH1235" s="314"/>
      <c r="AI1235" s="314"/>
      <c r="AJ1235" s="314"/>
      <c r="AK1235" s="314"/>
      <c r="AL1235" s="314"/>
      <c r="AM1235" s="314"/>
      <c r="AN1235" s="314"/>
      <c r="AO1235" s="314"/>
    </row>
    <row r="1236" spans="1:41" ht="12" customHeight="1">
      <c r="A1236" s="314"/>
      <c r="B1236" s="669"/>
      <c r="C1236" s="662"/>
      <c r="D1236" s="662"/>
      <c r="E1236" s="663"/>
      <c r="F1236" s="198"/>
      <c r="G1236" s="195"/>
      <c r="H1236" s="196"/>
      <c r="I1236" s="195"/>
      <c r="J1236" s="199" t="s">
        <v>267</v>
      </c>
      <c r="K1236" s="314"/>
      <c r="L1236" s="314"/>
      <c r="M1236" s="314"/>
      <c r="N1236" s="314"/>
      <c r="O1236" s="314"/>
      <c r="P1236" s="314"/>
      <c r="Q1236" s="314"/>
      <c r="R1236" s="314"/>
      <c r="S1236" s="314"/>
      <c r="T1236" s="314"/>
      <c r="U1236" s="314"/>
      <c r="V1236" s="314"/>
      <c r="W1236" s="314"/>
      <c r="X1236" s="314"/>
      <c r="Y1236" s="314"/>
      <c r="Z1236" s="314"/>
      <c r="AA1236" s="314"/>
      <c r="AB1236" s="314"/>
      <c r="AC1236" s="314"/>
      <c r="AD1236" s="314"/>
      <c r="AE1236" s="314"/>
      <c r="AF1236" s="314"/>
      <c r="AG1236" s="314"/>
      <c r="AH1236" s="314"/>
      <c r="AI1236" s="314"/>
      <c r="AJ1236" s="314"/>
      <c r="AK1236" s="314"/>
      <c r="AL1236" s="314"/>
      <c r="AM1236" s="314"/>
      <c r="AN1236" s="314"/>
      <c r="AO1236" s="314"/>
    </row>
    <row r="1237" spans="1:41" ht="14.25" customHeight="1">
      <c r="A1237" s="314"/>
      <c r="B1237" s="229"/>
      <c r="C1237" s="230"/>
      <c r="D1237" s="230"/>
      <c r="E1237" s="231"/>
      <c r="F1237" s="196"/>
      <c r="G1237" s="195"/>
      <c r="H1237" s="196"/>
      <c r="I1237" s="195"/>
      <c r="J1237" s="203">
        <f>SUM(I1232:I1235)</f>
        <v>568.75</v>
      </c>
      <c r="K1237" s="314"/>
      <c r="L1237" s="314"/>
      <c r="M1237" s="314"/>
      <c r="N1237" s="314"/>
      <c r="O1237" s="314"/>
      <c r="P1237" s="314"/>
      <c r="Q1237" s="314"/>
      <c r="R1237" s="314"/>
      <c r="S1237" s="314"/>
      <c r="T1237" s="314"/>
      <c r="U1237" s="314"/>
      <c r="V1237" s="314"/>
      <c r="W1237" s="314"/>
      <c r="X1237" s="314"/>
      <c r="Y1237" s="314"/>
      <c r="Z1237" s="314"/>
      <c r="AA1237" s="314"/>
      <c r="AB1237" s="314"/>
      <c r="AC1237" s="314"/>
      <c r="AD1237" s="314"/>
      <c r="AE1237" s="314"/>
      <c r="AF1237" s="314"/>
      <c r="AG1237" s="314"/>
      <c r="AH1237" s="314"/>
      <c r="AI1237" s="314"/>
      <c r="AJ1237" s="314"/>
      <c r="AK1237" s="314"/>
      <c r="AL1237" s="314"/>
      <c r="AM1237" s="314"/>
      <c r="AN1237" s="314"/>
      <c r="AO1237" s="314"/>
    </row>
    <row r="1238" spans="1:41" ht="12" customHeight="1">
      <c r="A1238" s="314"/>
      <c r="B1238" s="667" t="s">
        <v>268</v>
      </c>
      <c r="C1238" s="662"/>
      <c r="D1238" s="662"/>
      <c r="E1238" s="663"/>
      <c r="F1238" s="194" t="s">
        <v>13</v>
      </c>
      <c r="G1238" s="193" t="s">
        <v>269</v>
      </c>
      <c r="H1238" s="194" t="s">
        <v>209</v>
      </c>
      <c r="I1238" s="193" t="s">
        <v>264</v>
      </c>
      <c r="J1238" s="195"/>
      <c r="K1238" s="314"/>
      <c r="L1238" s="314"/>
      <c r="M1238" s="314"/>
      <c r="N1238" s="314"/>
      <c r="O1238" s="314"/>
      <c r="P1238" s="314"/>
      <c r="Q1238" s="314"/>
      <c r="R1238" s="314"/>
      <c r="S1238" s="314"/>
      <c r="T1238" s="314"/>
      <c r="U1238" s="314"/>
      <c r="V1238" s="314"/>
      <c r="W1238" s="314"/>
      <c r="X1238" s="314"/>
      <c r="Y1238" s="314"/>
      <c r="Z1238" s="314"/>
      <c r="AA1238" s="314"/>
      <c r="AB1238" s="314"/>
      <c r="AC1238" s="314"/>
      <c r="AD1238" s="314"/>
      <c r="AE1238" s="314"/>
      <c r="AF1238" s="314"/>
      <c r="AG1238" s="314"/>
      <c r="AH1238" s="314"/>
      <c r="AI1238" s="314"/>
      <c r="AJ1238" s="314"/>
      <c r="AK1238" s="314"/>
      <c r="AL1238" s="314"/>
      <c r="AM1238" s="314"/>
      <c r="AN1238" s="314"/>
      <c r="AO1238" s="314"/>
    </row>
    <row r="1239" spans="1:41" ht="12" customHeight="1">
      <c r="A1239" s="314"/>
      <c r="B1239" s="669" t="s">
        <v>355</v>
      </c>
      <c r="C1239" s="662"/>
      <c r="D1239" s="662"/>
      <c r="E1239" s="663"/>
      <c r="F1239" s="198" t="s">
        <v>21</v>
      </c>
      <c r="G1239" s="195" t="e">
        <f>MATERIALES!#REF!</f>
        <v>#REF!</v>
      </c>
      <c r="H1239" s="196">
        <v>1</v>
      </c>
      <c r="I1239" s="211" t="e">
        <f t="shared" si="97" ref="I1239:I1241">G1239*H1239</f>
        <v>#REF!</v>
      </c>
      <c r="J1239" s="197"/>
      <c r="K1239" s="314"/>
      <c r="L1239" s="314"/>
      <c r="M1239" s="314"/>
      <c r="N1239" s="314"/>
      <c r="O1239" s="314"/>
      <c r="P1239" s="314"/>
      <c r="Q1239" s="314"/>
      <c r="R1239" s="314"/>
      <c r="S1239" s="314"/>
      <c r="T1239" s="314"/>
      <c r="U1239" s="314"/>
      <c r="V1239" s="314"/>
      <c r="W1239" s="314"/>
      <c r="X1239" s="314"/>
      <c r="Y1239" s="314"/>
      <c r="Z1239" s="314"/>
      <c r="AA1239" s="314"/>
      <c r="AB1239" s="314"/>
      <c r="AC1239" s="314"/>
      <c r="AD1239" s="314"/>
      <c r="AE1239" s="314"/>
      <c r="AF1239" s="314"/>
      <c r="AG1239" s="314"/>
      <c r="AH1239" s="314"/>
      <c r="AI1239" s="314"/>
      <c r="AJ1239" s="314"/>
      <c r="AK1239" s="314"/>
      <c r="AL1239" s="314"/>
      <c r="AM1239" s="314"/>
      <c r="AN1239" s="314"/>
      <c r="AO1239" s="314"/>
    </row>
    <row r="1240" spans="1:41" ht="12" customHeight="1">
      <c r="A1240" s="314"/>
      <c r="B1240" s="669" t="s">
        <v>310</v>
      </c>
      <c r="C1240" s="662"/>
      <c r="D1240" s="662"/>
      <c r="E1240" s="663"/>
      <c r="F1240" s="198" t="s">
        <v>21</v>
      </c>
      <c r="G1240" s="277" t="e">
        <f>MATERIALES!#REF!</f>
        <v>#REF!</v>
      </c>
      <c r="H1240" s="209">
        <v>0.01</v>
      </c>
      <c r="I1240" s="211" t="e">
        <f t="shared" si="97"/>
        <v>#REF!</v>
      </c>
      <c r="J1240" s="197"/>
      <c r="K1240" s="314"/>
      <c r="L1240" s="314"/>
      <c r="M1240" s="314"/>
      <c r="N1240" s="314"/>
      <c r="O1240" s="314"/>
      <c r="P1240" s="314"/>
      <c r="Q1240" s="314"/>
      <c r="R1240" s="314"/>
      <c r="S1240" s="314"/>
      <c r="T1240" s="314"/>
      <c r="U1240" s="314"/>
      <c r="V1240" s="314"/>
      <c r="W1240" s="314"/>
      <c r="X1240" s="314"/>
      <c r="Y1240" s="314"/>
      <c r="Z1240" s="314"/>
      <c r="AA1240" s="314"/>
      <c r="AB1240" s="314"/>
      <c r="AC1240" s="314"/>
      <c r="AD1240" s="314"/>
      <c r="AE1240" s="314"/>
      <c r="AF1240" s="314"/>
      <c r="AG1240" s="314"/>
      <c r="AH1240" s="314"/>
      <c r="AI1240" s="314"/>
      <c r="AJ1240" s="314"/>
      <c r="AK1240" s="314"/>
      <c r="AL1240" s="314"/>
      <c r="AM1240" s="314"/>
      <c r="AN1240" s="314"/>
      <c r="AO1240" s="314"/>
    </row>
    <row r="1241" spans="1:41" ht="12" customHeight="1">
      <c r="A1241" s="314"/>
      <c r="B1241" s="669" t="s">
        <v>311</v>
      </c>
      <c r="C1241" s="662"/>
      <c r="D1241" s="662"/>
      <c r="E1241" s="663"/>
      <c r="F1241" s="198" t="s">
        <v>21</v>
      </c>
      <c r="G1241" s="277" t="e">
        <f>MATERIALES!#REF!</f>
        <v>#REF!</v>
      </c>
      <c r="H1241" s="209">
        <v>0.01</v>
      </c>
      <c r="I1241" s="211" t="e">
        <f t="shared" si="97"/>
        <v>#REF!</v>
      </c>
      <c r="J1241" s="197"/>
      <c r="K1241" s="314"/>
      <c r="L1241" s="314"/>
      <c r="M1241" s="314"/>
      <c r="N1241" s="314"/>
      <c r="O1241" s="314"/>
      <c r="P1241" s="314"/>
      <c r="Q1241" s="314"/>
      <c r="R1241" s="314"/>
      <c r="S1241" s="314"/>
      <c r="T1241" s="314"/>
      <c r="U1241" s="314"/>
      <c r="V1241" s="314"/>
      <c r="W1241" s="314"/>
      <c r="X1241" s="314"/>
      <c r="Y1241" s="314"/>
      <c r="Z1241" s="314"/>
      <c r="AA1241" s="314"/>
      <c r="AB1241" s="314"/>
      <c r="AC1241" s="314"/>
      <c r="AD1241" s="314"/>
      <c r="AE1241" s="314"/>
      <c r="AF1241" s="314"/>
      <c r="AG1241" s="314"/>
      <c r="AH1241" s="314"/>
      <c r="AI1241" s="314"/>
      <c r="AJ1241" s="314"/>
      <c r="AK1241" s="314"/>
      <c r="AL1241" s="314"/>
      <c r="AM1241" s="314"/>
      <c r="AN1241" s="314"/>
      <c r="AO1241" s="314"/>
    </row>
    <row r="1242" spans="1:41" ht="12" customHeight="1">
      <c r="A1242" s="314"/>
      <c r="B1242" s="669"/>
      <c r="C1242" s="662"/>
      <c r="D1242" s="662"/>
      <c r="E1242" s="663"/>
      <c r="F1242" s="198"/>
      <c r="G1242" s="277"/>
      <c r="H1242" s="209"/>
      <c r="I1242" s="211"/>
      <c r="J1242" s="195" t="s">
        <v>267</v>
      </c>
      <c r="K1242" s="314"/>
      <c r="L1242" s="314"/>
      <c r="M1242" s="314"/>
      <c r="N1242" s="314"/>
      <c r="O1242" s="314"/>
      <c r="P1242" s="314"/>
      <c r="Q1242" s="314"/>
      <c r="R1242" s="314"/>
      <c r="S1242" s="314"/>
      <c r="T1242" s="314"/>
      <c r="U1242" s="314"/>
      <c r="V1242" s="314"/>
      <c r="W1242" s="314"/>
      <c r="X1242" s="314"/>
      <c r="Y1242" s="314"/>
      <c r="Z1242" s="314"/>
      <c r="AA1242" s="314"/>
      <c r="AB1242" s="314"/>
      <c r="AC1242" s="314"/>
      <c r="AD1242" s="314"/>
      <c r="AE1242" s="314"/>
      <c r="AF1242" s="314"/>
      <c r="AG1242" s="314"/>
      <c r="AH1242" s="314"/>
      <c r="AI1242" s="314"/>
      <c r="AJ1242" s="314"/>
      <c r="AK1242" s="314"/>
      <c r="AL1242" s="314"/>
      <c r="AM1242" s="314"/>
      <c r="AN1242" s="314"/>
      <c r="AO1242" s="314"/>
    </row>
    <row r="1243" spans="1:41" ht="12" customHeight="1">
      <c r="A1243" s="314"/>
      <c r="B1243" s="670"/>
      <c r="C1243" s="662"/>
      <c r="D1243" s="662"/>
      <c r="E1243" s="663"/>
      <c r="F1243" s="212"/>
      <c r="G1243" s="213"/>
      <c r="H1243" s="214"/>
      <c r="I1243" s="213"/>
      <c r="J1243" s="215" t="e">
        <f>SUM(I1239:I1242)</f>
        <v>#REF!</v>
      </c>
      <c r="K1243" s="314"/>
      <c r="L1243" s="314"/>
      <c r="M1243" s="314"/>
      <c r="N1243" s="314"/>
      <c r="O1243" s="314"/>
      <c r="P1243" s="314"/>
      <c r="Q1243" s="314"/>
      <c r="R1243" s="314"/>
      <c r="S1243" s="314"/>
      <c r="T1243" s="314"/>
      <c r="U1243" s="314"/>
      <c r="V1243" s="314"/>
      <c r="W1243" s="314"/>
      <c r="X1243" s="314"/>
      <c r="Y1243" s="314"/>
      <c r="Z1243" s="314"/>
      <c r="AA1243" s="314"/>
      <c r="AB1243" s="314"/>
      <c r="AC1243" s="314"/>
      <c r="AD1243" s="314"/>
      <c r="AE1243" s="314"/>
      <c r="AF1243" s="314"/>
      <c r="AG1243" s="314"/>
      <c r="AH1243" s="314"/>
      <c r="AI1243" s="314"/>
      <c r="AJ1243" s="314"/>
      <c r="AK1243" s="314"/>
      <c r="AL1243" s="314"/>
      <c r="AM1243" s="314"/>
      <c r="AN1243" s="314"/>
      <c r="AO1243" s="314"/>
    </row>
    <row r="1244" spans="1:41" ht="12" customHeight="1">
      <c r="A1244" s="314"/>
      <c r="B1244" s="667" t="s">
        <v>273</v>
      </c>
      <c r="C1244" s="663"/>
      <c r="D1244" s="194" t="s">
        <v>14</v>
      </c>
      <c r="E1244" s="205" t="s">
        <v>274</v>
      </c>
      <c r="F1244" s="192" t="s">
        <v>275</v>
      </c>
      <c r="G1244" s="205" t="s">
        <v>276</v>
      </c>
      <c r="H1244" s="192" t="s">
        <v>277</v>
      </c>
      <c r="I1244" s="205" t="s">
        <v>278</v>
      </c>
      <c r="J1244" s="195"/>
      <c r="K1244" s="314"/>
      <c r="L1244" s="314"/>
      <c r="M1244" s="314"/>
      <c r="N1244" s="314"/>
      <c r="O1244" s="314"/>
      <c r="P1244" s="314"/>
      <c r="Q1244" s="314"/>
      <c r="R1244" s="314"/>
      <c r="S1244" s="314"/>
      <c r="T1244" s="314"/>
      <c r="U1244" s="314"/>
      <c r="V1244" s="314"/>
      <c r="W1244" s="314"/>
      <c r="X1244" s="314"/>
      <c r="Y1244" s="314"/>
      <c r="Z1244" s="314"/>
      <c r="AA1244" s="314"/>
      <c r="AB1244" s="314"/>
      <c r="AC1244" s="314"/>
      <c r="AD1244" s="314"/>
      <c r="AE1244" s="314"/>
      <c r="AF1244" s="314"/>
      <c r="AG1244" s="314"/>
      <c r="AH1244" s="314"/>
      <c r="AI1244" s="314"/>
      <c r="AJ1244" s="314"/>
      <c r="AK1244" s="314"/>
      <c r="AL1244" s="314"/>
      <c r="AM1244" s="314"/>
      <c r="AN1244" s="314"/>
      <c r="AO1244" s="314"/>
    </row>
    <row r="1245" spans="1:41" ht="12" customHeight="1">
      <c r="A1245" s="314"/>
      <c r="B1245" s="669" t="s">
        <v>279</v>
      </c>
      <c r="C1245" s="663"/>
      <c r="D1245" s="196">
        <v>1</v>
      </c>
      <c r="E1245" s="195">
        <f>90000*D1245</f>
        <v>90000</v>
      </c>
      <c r="F1245" s="196">
        <v>85</v>
      </c>
      <c r="G1245" s="195">
        <f t="shared" si="98" ref="G1245:G1246">SUM(E1245*(1+F1245/100))</f>
        <v>166500</v>
      </c>
      <c r="H1245" s="196">
        <v>45</v>
      </c>
      <c r="I1245" s="354">
        <f t="shared" si="99" ref="I1245:I1246">G1245/H1245</f>
        <v>3700</v>
      </c>
      <c r="J1245" s="206"/>
      <c r="K1245" s="314"/>
      <c r="L1245" s="314"/>
      <c r="M1245" s="314"/>
      <c r="N1245" s="314"/>
      <c r="O1245" s="314"/>
      <c r="P1245" s="314"/>
      <c r="Q1245" s="314"/>
      <c r="R1245" s="314"/>
      <c r="S1245" s="314"/>
      <c r="T1245" s="314"/>
      <c r="U1245" s="314"/>
      <c r="V1245" s="314"/>
      <c r="W1245" s="314"/>
      <c r="X1245" s="314"/>
      <c r="Y1245" s="314"/>
      <c r="Z1245" s="314"/>
      <c r="AA1245" s="314"/>
      <c r="AB1245" s="314"/>
      <c r="AC1245" s="314"/>
      <c r="AD1245" s="314"/>
      <c r="AE1245" s="314"/>
      <c r="AF1245" s="314"/>
      <c r="AG1245" s="314"/>
      <c r="AH1245" s="314"/>
      <c r="AI1245" s="314"/>
      <c r="AJ1245" s="314"/>
      <c r="AK1245" s="314"/>
      <c r="AL1245" s="314"/>
      <c r="AM1245" s="314"/>
      <c r="AN1245" s="314"/>
      <c r="AO1245" s="314"/>
    </row>
    <row r="1246" spans="1:41" ht="12" customHeight="1">
      <c r="A1246" s="314"/>
      <c r="B1246" s="669" t="s">
        <v>280</v>
      </c>
      <c r="C1246" s="663"/>
      <c r="D1246" s="196">
        <v>1</v>
      </c>
      <c r="E1246" s="195">
        <f>40000*D1246</f>
        <v>40000</v>
      </c>
      <c r="F1246" s="196">
        <f>F1245</f>
        <v>85</v>
      </c>
      <c r="G1246" s="195">
        <f t="shared" si="98"/>
        <v>74000</v>
      </c>
      <c r="H1246" s="196">
        <f>H1245</f>
        <v>45</v>
      </c>
      <c r="I1246" s="354">
        <f t="shared" si="99"/>
        <v>1644.4444444444443</v>
      </c>
      <c r="J1246" s="206"/>
      <c r="K1246" s="314"/>
      <c r="L1246" s="314"/>
      <c r="M1246" s="314"/>
      <c r="N1246" s="314"/>
      <c r="O1246" s="314"/>
      <c r="P1246" s="314"/>
      <c r="Q1246" s="314"/>
      <c r="R1246" s="314"/>
      <c r="S1246" s="314"/>
      <c r="T1246" s="314"/>
      <c r="U1246" s="314"/>
      <c r="V1246" s="314"/>
      <c r="W1246" s="314"/>
      <c r="X1246" s="314"/>
      <c r="Y1246" s="314"/>
      <c r="Z1246" s="314"/>
      <c r="AA1246" s="314"/>
      <c r="AB1246" s="314"/>
      <c r="AC1246" s="314"/>
      <c r="AD1246" s="314"/>
      <c r="AE1246" s="314"/>
      <c r="AF1246" s="314"/>
      <c r="AG1246" s="314"/>
      <c r="AH1246" s="314"/>
      <c r="AI1246" s="314"/>
      <c r="AJ1246" s="314"/>
      <c r="AK1246" s="314"/>
      <c r="AL1246" s="314"/>
      <c r="AM1246" s="314"/>
      <c r="AN1246" s="314"/>
      <c r="AO1246" s="314"/>
    </row>
    <row r="1247" spans="1:41" ht="12" customHeight="1">
      <c r="A1247" s="314"/>
      <c r="B1247" s="669"/>
      <c r="C1247" s="662"/>
      <c r="D1247" s="663"/>
      <c r="E1247" s="195"/>
      <c r="F1247" s="196"/>
      <c r="G1247" s="195"/>
      <c r="H1247" s="196"/>
      <c r="I1247" s="211"/>
      <c r="J1247" s="195" t="s">
        <v>267</v>
      </c>
      <c r="K1247" s="314"/>
      <c r="L1247" s="314"/>
      <c r="M1247" s="314"/>
      <c r="N1247" s="314"/>
      <c r="O1247" s="314"/>
      <c r="P1247" s="314"/>
      <c r="Q1247" s="314"/>
      <c r="R1247" s="314"/>
      <c r="S1247" s="314"/>
      <c r="T1247" s="314"/>
      <c r="U1247" s="314"/>
      <c r="V1247" s="314"/>
      <c r="W1247" s="314"/>
      <c r="X1247" s="314"/>
      <c r="Y1247" s="314"/>
      <c r="Z1247" s="314"/>
      <c r="AA1247" s="314"/>
      <c r="AB1247" s="314"/>
      <c r="AC1247" s="314"/>
      <c r="AD1247" s="314"/>
      <c r="AE1247" s="314"/>
      <c r="AF1247" s="314"/>
      <c r="AG1247" s="314"/>
      <c r="AH1247" s="314"/>
      <c r="AI1247" s="314"/>
      <c r="AJ1247" s="314"/>
      <c r="AK1247" s="314"/>
      <c r="AL1247" s="314"/>
      <c r="AM1247" s="314"/>
      <c r="AN1247" s="314"/>
      <c r="AO1247" s="314"/>
    </row>
    <row r="1248" spans="1:41" ht="12" customHeight="1">
      <c r="A1248" s="314"/>
      <c r="B1248" s="670"/>
      <c r="C1248" s="662"/>
      <c r="D1248" s="663"/>
      <c r="E1248" s="211"/>
      <c r="F1248" s="196"/>
      <c r="G1248" s="211"/>
      <c r="H1248" s="196"/>
      <c r="I1248" s="211"/>
      <c r="J1248" s="203">
        <f>SUM(I1245:I1246)</f>
        <v>5344.4444444444443</v>
      </c>
      <c r="K1248" s="314"/>
      <c r="L1248" s="314"/>
      <c r="M1248" s="314"/>
      <c r="N1248" s="314"/>
      <c r="O1248" s="314"/>
      <c r="P1248" s="314"/>
      <c r="Q1248" s="314"/>
      <c r="R1248" s="314"/>
      <c r="S1248" s="314"/>
      <c r="T1248" s="314"/>
      <c r="U1248" s="314"/>
      <c r="V1248" s="314"/>
      <c r="W1248" s="314"/>
      <c r="X1248" s="314"/>
      <c r="Y1248" s="314"/>
      <c r="Z1248" s="314"/>
      <c r="AA1248" s="314"/>
      <c r="AB1248" s="314"/>
      <c r="AC1248" s="314"/>
      <c r="AD1248" s="314"/>
      <c r="AE1248" s="314"/>
      <c r="AF1248" s="314"/>
      <c r="AG1248" s="314"/>
      <c r="AH1248" s="314"/>
      <c r="AI1248" s="314"/>
      <c r="AJ1248" s="314"/>
      <c r="AK1248" s="314"/>
      <c r="AL1248" s="314"/>
      <c r="AM1248" s="314"/>
      <c r="AN1248" s="314"/>
      <c r="AO1248" s="314"/>
    </row>
    <row r="1249" spans="1:41" ht="12" customHeight="1">
      <c r="A1249" s="314"/>
      <c r="B1249" s="667" t="s">
        <v>281</v>
      </c>
      <c r="C1249" s="662"/>
      <c r="D1249" s="663"/>
      <c r="E1249" s="205" t="s">
        <v>13</v>
      </c>
      <c r="F1249" s="192" t="s">
        <v>14</v>
      </c>
      <c r="G1249" s="216" t="s">
        <v>282</v>
      </c>
      <c r="H1249" s="192" t="s">
        <v>283</v>
      </c>
      <c r="I1249" s="205" t="s">
        <v>264</v>
      </c>
      <c r="J1249" s="195"/>
      <c r="K1249" s="314"/>
      <c r="L1249" s="314"/>
      <c r="M1249" s="314"/>
      <c r="N1249" s="314"/>
      <c r="O1249" s="314"/>
      <c r="P1249" s="314"/>
      <c r="Q1249" s="314"/>
      <c r="R1249" s="314"/>
      <c r="S1249" s="314"/>
      <c r="T1249" s="314"/>
      <c r="U1249" s="314"/>
      <c r="V1249" s="314"/>
      <c r="W1249" s="314"/>
      <c r="X1249" s="314"/>
      <c r="Y1249" s="314"/>
      <c r="Z1249" s="314"/>
      <c r="AA1249" s="314"/>
      <c r="AB1249" s="314"/>
      <c r="AC1249" s="314"/>
      <c r="AD1249" s="314"/>
      <c r="AE1249" s="314"/>
      <c r="AF1249" s="314"/>
      <c r="AG1249" s="314"/>
      <c r="AH1249" s="314"/>
      <c r="AI1249" s="314"/>
      <c r="AJ1249" s="314"/>
      <c r="AK1249" s="314"/>
      <c r="AL1249" s="314"/>
      <c r="AM1249" s="314"/>
      <c r="AN1249" s="314"/>
      <c r="AO1249" s="314"/>
    </row>
    <row r="1250" spans="1:41" ht="24" customHeight="1">
      <c r="A1250" s="314"/>
      <c r="B1250" s="661"/>
      <c r="C1250" s="662"/>
      <c r="D1250" s="663"/>
      <c r="E1250" s="205"/>
      <c r="F1250" s="192"/>
      <c r="G1250" s="216"/>
      <c r="H1250" s="192"/>
      <c r="I1250" s="205"/>
      <c r="J1250" s="195"/>
      <c r="K1250" s="314"/>
      <c r="L1250" s="314"/>
      <c r="M1250" s="314"/>
      <c r="N1250" s="314"/>
      <c r="O1250" s="314"/>
      <c r="P1250" s="314"/>
      <c r="Q1250" s="314"/>
      <c r="R1250" s="314"/>
      <c r="S1250" s="314"/>
      <c r="T1250" s="314"/>
      <c r="U1250" s="314"/>
      <c r="V1250" s="314"/>
      <c r="W1250" s="314"/>
      <c r="X1250" s="314"/>
      <c r="Y1250" s="314"/>
      <c r="Z1250" s="314"/>
      <c r="AA1250" s="314"/>
      <c r="AB1250" s="314"/>
      <c r="AC1250" s="314"/>
      <c r="AD1250" s="314"/>
      <c r="AE1250" s="314"/>
      <c r="AF1250" s="314"/>
      <c r="AG1250" s="314"/>
      <c r="AH1250" s="314"/>
      <c r="AI1250" s="314"/>
      <c r="AJ1250" s="314"/>
      <c r="AK1250" s="314"/>
      <c r="AL1250" s="314"/>
      <c r="AM1250" s="314"/>
      <c r="AN1250" s="314"/>
      <c r="AO1250" s="314"/>
    </row>
    <row r="1251" spans="1:41" ht="14.25" customHeight="1">
      <c r="A1251" s="314"/>
      <c r="B1251" s="670"/>
      <c r="C1251" s="662"/>
      <c r="D1251" s="663"/>
      <c r="E1251" s="195"/>
      <c r="F1251" s="218"/>
      <c r="G1251" s="195"/>
      <c r="H1251" s="196"/>
      <c r="I1251" s="211"/>
      <c r="J1251" s="203">
        <f>SUM(I1250:I1251)</f>
        <v>0</v>
      </c>
      <c r="K1251" s="314"/>
      <c r="L1251" s="314"/>
      <c r="M1251" s="314"/>
      <c r="N1251" s="314"/>
      <c r="O1251" s="314"/>
      <c r="P1251" s="314"/>
      <c r="Q1251" s="314"/>
      <c r="R1251" s="314"/>
      <c r="S1251" s="314"/>
      <c r="T1251" s="314"/>
      <c r="U1251" s="314"/>
      <c r="V1251" s="314"/>
      <c r="W1251" s="314"/>
      <c r="X1251" s="314"/>
      <c r="Y1251" s="314"/>
      <c r="Z1251" s="314"/>
      <c r="AA1251" s="314"/>
      <c r="AB1251" s="314"/>
      <c r="AC1251" s="314"/>
      <c r="AD1251" s="314"/>
      <c r="AE1251" s="314"/>
      <c r="AF1251" s="314"/>
      <c r="AG1251" s="314"/>
      <c r="AH1251" s="314"/>
      <c r="AI1251" s="314"/>
      <c r="AJ1251" s="314"/>
      <c r="AK1251" s="314"/>
      <c r="AL1251" s="314"/>
      <c r="AM1251" s="314"/>
      <c r="AN1251" s="314"/>
      <c r="AO1251" s="314"/>
    </row>
    <row r="1252" spans="1:41" ht="12" customHeight="1">
      <c r="A1252" s="314"/>
      <c r="B1252" s="670"/>
      <c r="C1252" s="662"/>
      <c r="D1252" s="663"/>
      <c r="E1252" s="195"/>
      <c r="F1252" s="218"/>
      <c r="G1252" s="195"/>
      <c r="H1252" s="196"/>
      <c r="I1252" s="211"/>
      <c r="J1252" s="355"/>
      <c r="K1252" s="314"/>
      <c r="L1252" s="314"/>
      <c r="M1252" s="314"/>
      <c r="N1252" s="314"/>
      <c r="O1252" s="314"/>
      <c r="P1252" s="314"/>
      <c r="Q1252" s="314"/>
      <c r="R1252" s="314"/>
      <c r="S1252" s="314"/>
      <c r="T1252" s="314"/>
      <c r="U1252" s="314"/>
      <c r="V1252" s="314"/>
      <c r="W1252" s="314"/>
      <c r="X1252" s="314"/>
      <c r="Y1252" s="314"/>
      <c r="Z1252" s="314"/>
      <c r="AA1252" s="314"/>
      <c r="AB1252" s="314"/>
      <c r="AC1252" s="314"/>
      <c r="AD1252" s="314"/>
      <c r="AE1252" s="314"/>
      <c r="AF1252" s="314"/>
      <c r="AG1252" s="314"/>
      <c r="AH1252" s="314"/>
      <c r="AI1252" s="314"/>
      <c r="AJ1252" s="314"/>
      <c r="AK1252" s="314"/>
      <c r="AL1252" s="314"/>
      <c r="AM1252" s="314"/>
      <c r="AN1252" s="314"/>
      <c r="AO1252" s="314"/>
    </row>
    <row r="1253" spans="1:41" ht="12" customHeight="1">
      <c r="A1253" s="314"/>
      <c r="B1253" s="661" t="s">
        <v>137</v>
      </c>
      <c r="C1253" s="662"/>
      <c r="D1253" s="662"/>
      <c r="E1253" s="662"/>
      <c r="F1253" s="662"/>
      <c r="G1253" s="662"/>
      <c r="H1253" s="662"/>
      <c r="I1253" s="663"/>
      <c r="J1253" s="219" t="e">
        <f>SUM(J1237+J1243+J1248+J1251)</f>
        <v>#REF!</v>
      </c>
      <c r="K1253" s="314"/>
      <c r="L1253" s="314"/>
      <c r="M1253" s="314"/>
      <c r="N1253" s="314"/>
      <c r="O1253" s="314"/>
      <c r="P1253" s="314"/>
      <c r="Q1253" s="314"/>
      <c r="R1253" s="314"/>
      <c r="S1253" s="314"/>
      <c r="T1253" s="314"/>
      <c r="U1253" s="314"/>
      <c r="V1253" s="314"/>
      <c r="W1253" s="314"/>
      <c r="X1253" s="314"/>
      <c r="Y1253" s="314"/>
      <c r="Z1253" s="314"/>
      <c r="AA1253" s="314"/>
      <c r="AB1253" s="314"/>
      <c r="AC1253" s="314"/>
      <c r="AD1253" s="314"/>
      <c r="AE1253" s="314"/>
      <c r="AF1253" s="314"/>
      <c r="AG1253" s="314"/>
      <c r="AH1253" s="314"/>
      <c r="AI1253" s="314"/>
      <c r="AJ1253" s="314"/>
      <c r="AK1253" s="314"/>
      <c r="AL1253" s="314"/>
      <c r="AM1253" s="314"/>
      <c r="AN1253" s="314"/>
      <c r="AO1253" s="314"/>
    </row>
    <row r="1254" spans="1:41" ht="14.25" customHeight="1">
      <c r="A1254" s="314"/>
      <c r="B1254" s="661" t="s">
        <v>284</v>
      </c>
      <c r="C1254" s="662"/>
      <c r="D1254" s="662"/>
      <c r="E1254" s="662"/>
      <c r="F1254" s="662"/>
      <c r="G1254" s="662"/>
      <c r="H1254" s="662"/>
      <c r="I1254" s="663"/>
      <c r="J1254" s="203" t="e">
        <f>J1253</f>
        <v>#REF!</v>
      </c>
      <c r="K1254" s="314"/>
      <c r="L1254" s="314"/>
      <c r="M1254" s="314"/>
      <c r="N1254" s="314"/>
      <c r="O1254" s="314"/>
      <c r="P1254" s="314"/>
      <c r="Q1254" s="314"/>
      <c r="R1254" s="314"/>
      <c r="S1254" s="314"/>
      <c r="T1254" s="314"/>
      <c r="U1254" s="314"/>
      <c r="V1254" s="314"/>
      <c r="W1254" s="314"/>
      <c r="X1254" s="314"/>
      <c r="Y1254" s="314"/>
      <c r="Z1254" s="314"/>
      <c r="AA1254" s="314"/>
      <c r="AB1254" s="314"/>
      <c r="AC1254" s="314"/>
      <c r="AD1254" s="314"/>
      <c r="AE1254" s="314"/>
      <c r="AF1254" s="314"/>
      <c r="AG1254" s="314"/>
      <c r="AH1254" s="314"/>
      <c r="AI1254" s="314"/>
      <c r="AJ1254" s="314"/>
      <c r="AK1254" s="314"/>
      <c r="AL1254" s="314"/>
      <c r="AM1254" s="314"/>
      <c r="AN1254" s="314"/>
      <c r="AO1254" s="314"/>
    </row>
    <row r="1255" spans="1:41" ht="12" customHeight="1">
      <c r="A1255" s="314"/>
      <c r="B1255" s="176"/>
      <c r="C1255" s="179"/>
      <c r="D1255" s="177"/>
      <c r="E1255" s="178"/>
      <c r="F1255" s="177"/>
      <c r="G1255" s="178"/>
      <c r="H1255" s="179"/>
      <c r="I1255" s="178"/>
      <c r="J1255" s="322"/>
      <c r="K1255" s="314"/>
      <c r="L1255" s="314"/>
      <c r="M1255" s="314"/>
      <c r="N1255" s="314"/>
      <c r="O1255" s="314"/>
      <c r="P1255" s="314"/>
      <c r="Q1255" s="314"/>
      <c r="R1255" s="314"/>
      <c r="S1255" s="314"/>
      <c r="T1255" s="314"/>
      <c r="U1255" s="314"/>
      <c r="V1255" s="314"/>
      <c r="W1255" s="314"/>
      <c r="X1255" s="314"/>
      <c r="Y1255" s="314"/>
      <c r="Z1255" s="314"/>
      <c r="AA1255" s="314"/>
      <c r="AB1255" s="314"/>
      <c r="AC1255" s="314"/>
      <c r="AD1255" s="314"/>
      <c r="AE1255" s="314"/>
      <c r="AF1255" s="314"/>
      <c r="AG1255" s="314"/>
      <c r="AH1255" s="314"/>
      <c r="AI1255" s="314"/>
      <c r="AJ1255" s="314"/>
      <c r="AK1255" s="314"/>
      <c r="AL1255" s="314"/>
      <c r="AM1255" s="314"/>
      <c r="AN1255" s="314"/>
      <c r="AO1255" s="314"/>
    </row>
    <row r="1256" spans="1:41" ht="12" customHeight="1">
      <c r="A1256" s="314"/>
      <c r="B1256" s="222"/>
      <c r="C1256" s="223"/>
      <c r="D1256" s="224"/>
      <c r="E1256" s="225"/>
      <c r="F1256" s="224"/>
      <c r="G1256" s="225"/>
      <c r="H1256" s="223"/>
      <c r="I1256" s="225"/>
      <c r="J1256" s="226"/>
      <c r="K1256" s="314"/>
      <c r="L1256" s="314"/>
      <c r="M1256" s="314"/>
      <c r="N1256" s="314"/>
      <c r="O1256" s="314"/>
      <c r="P1256" s="314"/>
      <c r="Q1256" s="314"/>
      <c r="R1256" s="314"/>
      <c r="S1256" s="314"/>
      <c r="T1256" s="314"/>
      <c r="U1256" s="314"/>
      <c r="V1256" s="314"/>
      <c r="W1256" s="314"/>
      <c r="X1256" s="314"/>
      <c r="Y1256" s="314"/>
      <c r="Z1256" s="314"/>
      <c r="AA1256" s="314"/>
      <c r="AB1256" s="314"/>
      <c r="AC1256" s="314"/>
      <c r="AD1256" s="314"/>
      <c r="AE1256" s="314"/>
      <c r="AF1256" s="314"/>
      <c r="AG1256" s="314"/>
      <c r="AH1256" s="314"/>
      <c r="AI1256" s="314"/>
      <c r="AJ1256" s="314"/>
      <c r="AK1256" s="314"/>
      <c r="AL1256" s="314"/>
      <c r="AM1256" s="314"/>
      <c r="AN1256" s="314"/>
      <c r="AO1256" s="314"/>
    </row>
    <row r="1257" spans="1:41" ht="27" customHeight="1">
      <c r="A1257" s="314"/>
      <c r="B1257" s="314"/>
      <c r="C1257" s="314"/>
      <c r="D1257" s="314"/>
      <c r="E1257" s="322"/>
      <c r="F1257" s="314"/>
      <c r="G1257" s="322"/>
      <c r="H1257" s="314"/>
      <c r="I1257" s="322"/>
      <c r="J1257" s="322"/>
      <c r="K1257" s="314"/>
      <c r="L1257" s="314"/>
      <c r="M1257" s="314"/>
      <c r="N1257" s="314"/>
      <c r="O1257" s="314"/>
      <c r="P1257" s="314"/>
      <c r="Q1257" s="314"/>
      <c r="R1257" s="314"/>
      <c r="S1257" s="314"/>
      <c r="T1257" s="314"/>
      <c r="U1257" s="314"/>
      <c r="V1257" s="314"/>
      <c r="W1257" s="314"/>
      <c r="X1257" s="314"/>
      <c r="Y1257" s="314"/>
      <c r="Z1257" s="314"/>
      <c r="AA1257" s="314"/>
      <c r="AB1257" s="314"/>
      <c r="AC1257" s="314"/>
      <c r="AD1257" s="314"/>
      <c r="AE1257" s="314"/>
      <c r="AF1257" s="314"/>
      <c r="AG1257" s="314"/>
      <c r="AH1257" s="314"/>
      <c r="AI1257" s="314"/>
      <c r="AJ1257" s="314"/>
      <c r="AK1257" s="314"/>
      <c r="AL1257" s="314"/>
      <c r="AM1257" s="314"/>
      <c r="AN1257" s="314"/>
      <c r="AO1257" s="314"/>
    </row>
    <row r="1258" spans="1:41" ht="27" customHeight="1">
      <c r="A1258" s="314"/>
      <c r="B1258" s="314"/>
      <c r="C1258" s="314"/>
      <c r="D1258" s="314"/>
      <c r="E1258" s="322"/>
      <c r="F1258" s="314"/>
      <c r="G1258" s="322"/>
      <c r="H1258" s="314"/>
      <c r="I1258" s="322"/>
      <c r="J1258" s="322"/>
      <c r="K1258" s="314"/>
      <c r="L1258" s="314"/>
      <c r="M1258" s="314"/>
      <c r="N1258" s="314"/>
      <c r="O1258" s="314"/>
      <c r="P1258" s="314"/>
      <c r="Q1258" s="314"/>
      <c r="R1258" s="314"/>
      <c r="S1258" s="314"/>
      <c r="T1258" s="314"/>
      <c r="U1258" s="314"/>
      <c r="V1258" s="314"/>
      <c r="W1258" s="314"/>
      <c r="X1258" s="314"/>
      <c r="Y1258" s="314"/>
      <c r="Z1258" s="314"/>
      <c r="AA1258" s="314"/>
      <c r="AB1258" s="314"/>
      <c r="AC1258" s="314"/>
      <c r="AD1258" s="314"/>
      <c r="AE1258" s="314"/>
      <c r="AF1258" s="314"/>
      <c r="AG1258" s="314"/>
      <c r="AH1258" s="314"/>
      <c r="AI1258" s="314"/>
      <c r="AJ1258" s="314"/>
      <c r="AK1258" s="314"/>
      <c r="AL1258" s="314"/>
      <c r="AM1258" s="314"/>
      <c r="AN1258" s="314"/>
      <c r="AO1258" s="314"/>
    </row>
    <row r="1259" spans="1:41" ht="12" customHeight="1">
      <c r="A1259" s="314"/>
      <c r="B1259" s="691" t="s">
        <v>257</v>
      </c>
      <c r="C1259" s="682"/>
      <c r="D1259" s="690" t="e">
        <f>+$D$8</f>
        <v>#REF!</v>
      </c>
      <c r="E1259" s="672"/>
      <c r="F1259" s="672"/>
      <c r="G1259" s="672"/>
      <c r="H1259" s="672"/>
      <c r="I1259" s="672"/>
      <c r="J1259" s="673"/>
      <c r="K1259" s="314"/>
      <c r="L1259" s="314"/>
      <c r="M1259" s="314"/>
      <c r="N1259" s="314"/>
      <c r="O1259" s="314"/>
      <c r="P1259" s="314"/>
      <c r="Q1259" s="314"/>
      <c r="R1259" s="314"/>
      <c r="S1259" s="314"/>
      <c r="T1259" s="314"/>
      <c r="U1259" s="314"/>
      <c r="V1259" s="314"/>
      <c r="W1259" s="314"/>
      <c r="X1259" s="314"/>
      <c r="Y1259" s="314"/>
      <c r="Z1259" s="314"/>
      <c r="AA1259" s="314"/>
      <c r="AB1259" s="314"/>
      <c r="AC1259" s="314"/>
      <c r="AD1259" s="314"/>
      <c r="AE1259" s="314"/>
      <c r="AF1259" s="314"/>
      <c r="AG1259" s="314"/>
      <c r="AH1259" s="314"/>
      <c r="AI1259" s="314"/>
      <c r="AJ1259" s="314"/>
      <c r="AK1259" s="314"/>
      <c r="AL1259" s="314"/>
      <c r="AM1259" s="314"/>
      <c r="AN1259" s="314"/>
      <c r="AO1259" s="314"/>
    </row>
    <row r="1260" spans="1:41" ht="25.5" customHeight="1">
      <c r="A1260" s="314"/>
      <c r="B1260" s="181"/>
      <c r="C1260" s="182"/>
      <c r="D1260" s="674"/>
      <c r="E1260" s="637"/>
      <c r="F1260" s="637"/>
      <c r="G1260" s="637"/>
      <c r="H1260" s="637"/>
      <c r="I1260" s="637"/>
      <c r="J1260" s="638"/>
      <c r="K1260" s="314"/>
      <c r="L1260" s="314"/>
      <c r="M1260" s="314"/>
      <c r="N1260" s="314"/>
      <c r="O1260" s="314"/>
      <c r="P1260" s="314"/>
      <c r="Q1260" s="314"/>
      <c r="R1260" s="314"/>
      <c r="S1260" s="314"/>
      <c r="T1260" s="314"/>
      <c r="U1260" s="314"/>
      <c r="V1260" s="314"/>
      <c r="W1260" s="314"/>
      <c r="X1260" s="314"/>
      <c r="Y1260" s="314"/>
      <c r="Z1260" s="314"/>
      <c r="AA1260" s="314"/>
      <c r="AB1260" s="314"/>
      <c r="AC1260" s="314"/>
      <c r="AD1260" s="314"/>
      <c r="AE1260" s="314"/>
      <c r="AF1260" s="314"/>
      <c r="AG1260" s="314"/>
      <c r="AH1260" s="314"/>
      <c r="AI1260" s="314"/>
      <c r="AJ1260" s="314"/>
      <c r="AK1260" s="314"/>
      <c r="AL1260" s="314"/>
      <c r="AM1260" s="314"/>
      <c r="AN1260" s="314"/>
      <c r="AO1260" s="314"/>
    </row>
    <row r="1261" spans="1:41" ht="12" customHeight="1">
      <c r="A1261" s="314"/>
      <c r="B1261" s="181"/>
      <c r="C1261" s="182"/>
      <c r="D1261" s="183"/>
      <c r="E1261" s="184"/>
      <c r="F1261" s="183"/>
      <c r="G1261" s="184"/>
      <c r="H1261" s="183"/>
      <c r="I1261" s="184"/>
      <c r="J1261" s="185"/>
      <c r="K1261" s="314"/>
      <c r="L1261" s="314"/>
      <c r="M1261" s="314"/>
      <c r="N1261" s="314"/>
      <c r="O1261" s="314"/>
      <c r="P1261" s="314"/>
      <c r="Q1261" s="314"/>
      <c r="R1261" s="314"/>
      <c r="S1261" s="314"/>
      <c r="T1261" s="314"/>
      <c r="U1261" s="314"/>
      <c r="V1261" s="314"/>
      <c r="W1261" s="314"/>
      <c r="X1261" s="314"/>
      <c r="Y1261" s="314"/>
      <c r="Z1261" s="314"/>
      <c r="AA1261" s="314"/>
      <c r="AB1261" s="314"/>
      <c r="AC1261" s="314"/>
      <c r="AD1261" s="314"/>
      <c r="AE1261" s="314"/>
      <c r="AF1261" s="314"/>
      <c r="AG1261" s="314"/>
      <c r="AH1261" s="314"/>
      <c r="AI1261" s="314"/>
      <c r="AJ1261" s="314"/>
      <c r="AK1261" s="314"/>
      <c r="AL1261" s="314"/>
      <c r="AM1261" s="314"/>
      <c r="AN1261" s="314"/>
      <c r="AO1261" s="314"/>
    </row>
    <row r="1262" spans="1:41" ht="12" customHeight="1">
      <c r="A1262" s="314"/>
      <c r="B1262" s="186" t="s">
        <v>258</v>
      </c>
      <c r="C1262" s="187" t="e">
        <f>+'BLOQUE PRINCIPAL'!#REF!</f>
        <v>#REF!</v>
      </c>
      <c r="D1262" s="675" t="e">
        <f>+'BLOQUE PRINCIPAL'!#REF!</f>
        <v>#REF!</v>
      </c>
      <c r="E1262" s="640"/>
      <c r="F1262" s="640"/>
      <c r="G1262" s="640"/>
      <c r="H1262" s="676"/>
      <c r="I1262" s="677" t="s">
        <v>259</v>
      </c>
      <c r="J1262" s="641"/>
      <c r="K1262" s="314"/>
      <c r="L1262" s="314"/>
      <c r="M1262" s="314"/>
      <c r="N1262" s="314"/>
      <c r="O1262" s="314"/>
      <c r="P1262" s="314"/>
      <c r="Q1262" s="314"/>
      <c r="R1262" s="314"/>
      <c r="S1262" s="314"/>
      <c r="T1262" s="314"/>
      <c r="U1262" s="314"/>
      <c r="V1262" s="314"/>
      <c r="W1262" s="314"/>
      <c r="X1262" s="314"/>
      <c r="Y1262" s="314"/>
      <c r="Z1262" s="314"/>
      <c r="AA1262" s="314"/>
      <c r="AB1262" s="314"/>
      <c r="AC1262" s="314"/>
      <c r="AD1262" s="314"/>
      <c r="AE1262" s="314"/>
      <c r="AF1262" s="314"/>
      <c r="AG1262" s="314"/>
      <c r="AH1262" s="314"/>
      <c r="AI1262" s="314"/>
      <c r="AJ1262" s="314"/>
      <c r="AK1262" s="314"/>
      <c r="AL1262" s="314"/>
      <c r="AM1262" s="314"/>
      <c r="AN1262" s="314"/>
      <c r="AO1262" s="314"/>
    </row>
    <row r="1263" spans="1:41" ht="12" customHeight="1">
      <c r="A1263" s="314"/>
      <c r="B1263" s="188" t="s">
        <v>260</v>
      </c>
      <c r="C1263" s="189" t="e">
        <f>+'BLOQUE PRINCIPAL'!#REF!</f>
        <v>#REF!</v>
      </c>
      <c r="D1263" s="678" t="e">
        <f>+'BLOQUE PRINCIPAL'!#REF!</f>
        <v>#REF!</v>
      </c>
      <c r="E1263" s="679"/>
      <c r="F1263" s="679"/>
      <c r="G1263" s="679"/>
      <c r="H1263" s="680"/>
      <c r="I1263" s="190" t="s">
        <v>196</v>
      </c>
      <c r="J1263" s="191" t="e">
        <f>+'BLOQUE PRINCIPAL'!#REF!</f>
        <v>#REF!</v>
      </c>
      <c r="K1263" s="314"/>
      <c r="L1263" s="314"/>
      <c r="M1263" s="314"/>
      <c r="N1263" s="314"/>
      <c r="O1263" s="314"/>
      <c r="P1263" s="314"/>
      <c r="Q1263" s="314"/>
      <c r="R1263" s="314"/>
      <c r="S1263" s="314"/>
      <c r="T1263" s="314"/>
      <c r="U1263" s="314"/>
      <c r="V1263" s="314"/>
      <c r="W1263" s="314"/>
      <c r="X1263" s="314"/>
      <c r="Y1263" s="314"/>
      <c r="Z1263" s="314"/>
      <c r="AA1263" s="314"/>
      <c r="AB1263" s="314"/>
      <c r="AC1263" s="314"/>
      <c r="AD1263" s="314"/>
      <c r="AE1263" s="314"/>
      <c r="AF1263" s="314"/>
      <c r="AG1263" s="314"/>
      <c r="AH1263" s="314"/>
      <c r="AI1263" s="314"/>
      <c r="AJ1263" s="314"/>
      <c r="AK1263" s="314"/>
      <c r="AL1263" s="314"/>
      <c r="AM1263" s="314"/>
      <c r="AN1263" s="314"/>
      <c r="AO1263" s="314"/>
    </row>
    <row r="1264" spans="1:41" ht="12" customHeight="1">
      <c r="A1264" s="314"/>
      <c r="B1264" s="689" t="s">
        <v>261</v>
      </c>
      <c r="C1264" s="662"/>
      <c r="D1264" s="662"/>
      <c r="E1264" s="663"/>
      <c r="F1264" s="287" t="s">
        <v>13</v>
      </c>
      <c r="G1264" s="275" t="s">
        <v>262</v>
      </c>
      <c r="H1264" s="287" t="s">
        <v>263</v>
      </c>
      <c r="I1264" s="275" t="s">
        <v>264</v>
      </c>
      <c r="J1264" s="195"/>
      <c r="K1264" s="314"/>
      <c r="L1264" s="314"/>
      <c r="M1264" s="314"/>
      <c r="N1264" s="314"/>
      <c r="O1264" s="314"/>
      <c r="P1264" s="314"/>
      <c r="Q1264" s="314"/>
      <c r="R1264" s="314"/>
      <c r="S1264" s="314"/>
      <c r="T1264" s="314"/>
      <c r="U1264" s="314"/>
      <c r="V1264" s="314"/>
      <c r="W1264" s="314"/>
      <c r="X1264" s="314"/>
      <c r="Y1264" s="314"/>
      <c r="Z1264" s="314"/>
      <c r="AA1264" s="314"/>
      <c r="AB1264" s="314"/>
      <c r="AC1264" s="314"/>
      <c r="AD1264" s="314"/>
      <c r="AE1264" s="314"/>
      <c r="AF1264" s="314"/>
      <c r="AG1264" s="314"/>
      <c r="AH1264" s="314"/>
      <c r="AI1264" s="314"/>
      <c r="AJ1264" s="314"/>
      <c r="AK1264" s="314"/>
      <c r="AL1264" s="314"/>
      <c r="AM1264" s="314"/>
      <c r="AN1264" s="314"/>
      <c r="AO1264" s="314"/>
    </row>
    <row r="1265" spans="1:41" ht="14.25" customHeight="1">
      <c r="A1265" s="314"/>
      <c r="B1265" s="669" t="s">
        <v>265</v>
      </c>
      <c r="C1265" s="662"/>
      <c r="D1265" s="662"/>
      <c r="E1265" s="663"/>
      <c r="F1265" s="288" t="s">
        <v>266</v>
      </c>
      <c r="G1265" s="289">
        <f>+J1282*0.05</f>
        <v>267.22222222222223</v>
      </c>
      <c r="H1265" s="288"/>
      <c r="I1265" s="289">
        <v>6125.0000000000009</v>
      </c>
      <c r="J1265" s="197"/>
      <c r="K1265" s="314"/>
      <c r="L1265" s="314"/>
      <c r="M1265" s="314"/>
      <c r="N1265" s="314"/>
      <c r="O1265" s="314"/>
      <c r="P1265" s="314"/>
      <c r="Q1265" s="314"/>
      <c r="R1265" s="314"/>
      <c r="S1265" s="314"/>
      <c r="T1265" s="314"/>
      <c r="U1265" s="314"/>
      <c r="V1265" s="314"/>
      <c r="W1265" s="314"/>
      <c r="X1265" s="314"/>
      <c r="Y1265" s="314"/>
      <c r="Z1265" s="314"/>
      <c r="AA1265" s="314"/>
      <c r="AB1265" s="314"/>
      <c r="AC1265" s="314"/>
      <c r="AD1265" s="314"/>
      <c r="AE1265" s="314"/>
      <c r="AF1265" s="314"/>
      <c r="AG1265" s="314"/>
      <c r="AH1265" s="314"/>
      <c r="AI1265" s="314"/>
      <c r="AJ1265" s="314"/>
      <c r="AK1265" s="314"/>
      <c r="AL1265" s="314"/>
      <c r="AM1265" s="314"/>
      <c r="AN1265" s="314"/>
      <c r="AO1265" s="314"/>
    </row>
    <row r="1266" spans="1:41" ht="12" customHeight="1">
      <c r="A1266" s="314"/>
      <c r="B1266" s="684"/>
      <c r="C1266" s="662"/>
      <c r="D1266" s="662"/>
      <c r="E1266" s="663"/>
      <c r="F1266" s="290"/>
      <c r="G1266" s="289"/>
      <c r="H1266" s="288"/>
      <c r="I1266" s="289"/>
      <c r="J1266" s="199"/>
      <c r="K1266" s="314"/>
      <c r="L1266" s="314"/>
      <c r="M1266" s="314"/>
      <c r="N1266" s="314"/>
      <c r="O1266" s="314"/>
      <c r="P1266" s="314"/>
      <c r="Q1266" s="314"/>
      <c r="R1266" s="314"/>
      <c r="S1266" s="314"/>
      <c r="T1266" s="314"/>
      <c r="U1266" s="314"/>
      <c r="V1266" s="314"/>
      <c r="W1266" s="314"/>
      <c r="X1266" s="314"/>
      <c r="Y1266" s="314"/>
      <c r="Z1266" s="314"/>
      <c r="AA1266" s="314"/>
      <c r="AB1266" s="314"/>
      <c r="AC1266" s="314"/>
      <c r="AD1266" s="314"/>
      <c r="AE1266" s="314"/>
      <c r="AF1266" s="314"/>
      <c r="AG1266" s="314"/>
      <c r="AH1266" s="314"/>
      <c r="AI1266" s="314"/>
      <c r="AJ1266" s="314"/>
      <c r="AK1266" s="314"/>
      <c r="AL1266" s="314"/>
      <c r="AM1266" s="314"/>
      <c r="AN1266" s="314"/>
      <c r="AO1266" s="314"/>
    </row>
    <row r="1267" spans="1:41" ht="12" customHeight="1">
      <c r="A1267" s="314"/>
      <c r="B1267" s="684"/>
      <c r="C1267" s="662"/>
      <c r="D1267" s="662"/>
      <c r="E1267" s="663"/>
      <c r="F1267" s="290"/>
      <c r="G1267" s="289"/>
      <c r="H1267" s="288"/>
      <c r="I1267" s="289"/>
      <c r="J1267" s="199"/>
      <c r="K1267" s="314"/>
      <c r="L1267" s="314"/>
      <c r="M1267" s="314"/>
      <c r="N1267" s="314"/>
      <c r="O1267" s="314"/>
      <c r="P1267" s="314"/>
      <c r="Q1267" s="314"/>
      <c r="R1267" s="314"/>
      <c r="S1267" s="314"/>
      <c r="T1267" s="314"/>
      <c r="U1267" s="314"/>
      <c r="V1267" s="314"/>
      <c r="W1267" s="314"/>
      <c r="X1267" s="314"/>
      <c r="Y1267" s="314"/>
      <c r="Z1267" s="314"/>
      <c r="AA1267" s="314"/>
      <c r="AB1267" s="314"/>
      <c r="AC1267" s="314"/>
      <c r="AD1267" s="314"/>
      <c r="AE1267" s="314"/>
      <c r="AF1267" s="314"/>
      <c r="AG1267" s="314"/>
      <c r="AH1267" s="314"/>
      <c r="AI1267" s="314"/>
      <c r="AJ1267" s="314"/>
      <c r="AK1267" s="314"/>
      <c r="AL1267" s="314"/>
      <c r="AM1267" s="314"/>
      <c r="AN1267" s="314"/>
      <c r="AO1267" s="314"/>
    </row>
    <row r="1268" spans="1:41" ht="12" customHeight="1">
      <c r="A1268" s="314"/>
      <c r="B1268" s="684"/>
      <c r="C1268" s="662"/>
      <c r="D1268" s="662"/>
      <c r="E1268" s="663"/>
      <c r="F1268" s="290"/>
      <c r="G1268" s="289"/>
      <c r="H1268" s="288"/>
      <c r="I1268" s="289"/>
      <c r="J1268" s="199"/>
      <c r="K1268" s="314"/>
      <c r="L1268" s="314"/>
      <c r="M1268" s="314"/>
      <c r="N1268" s="314"/>
      <c r="O1268" s="314"/>
      <c r="P1268" s="314"/>
      <c r="Q1268" s="314"/>
      <c r="R1268" s="314"/>
      <c r="S1268" s="314"/>
      <c r="T1268" s="314"/>
      <c r="U1268" s="314"/>
      <c r="V1268" s="314"/>
      <c r="W1268" s="314"/>
      <c r="X1268" s="314"/>
      <c r="Y1268" s="314"/>
      <c r="Z1268" s="314"/>
      <c r="AA1268" s="314"/>
      <c r="AB1268" s="314"/>
      <c r="AC1268" s="314"/>
      <c r="AD1268" s="314"/>
      <c r="AE1268" s="314"/>
      <c r="AF1268" s="314"/>
      <c r="AG1268" s="314"/>
      <c r="AH1268" s="314"/>
      <c r="AI1268" s="314"/>
      <c r="AJ1268" s="314"/>
      <c r="AK1268" s="314"/>
      <c r="AL1268" s="314"/>
      <c r="AM1268" s="314"/>
      <c r="AN1268" s="314"/>
      <c r="AO1268" s="314"/>
    </row>
    <row r="1269" spans="1:41" ht="12" customHeight="1">
      <c r="A1269" s="314"/>
      <c r="B1269" s="307"/>
      <c r="C1269" s="173"/>
      <c r="D1269" s="173"/>
      <c r="E1269" s="175"/>
      <c r="F1269" s="288"/>
      <c r="G1269" s="289"/>
      <c r="H1269" s="288"/>
      <c r="I1269" s="289"/>
      <c r="J1269" s="199" t="s">
        <v>267</v>
      </c>
      <c r="K1269" s="314"/>
      <c r="L1269" s="314"/>
      <c r="M1269" s="314"/>
      <c r="N1269" s="314"/>
      <c r="O1269" s="314"/>
      <c r="P1269" s="314"/>
      <c r="Q1269" s="314"/>
      <c r="R1269" s="314"/>
      <c r="S1269" s="314"/>
      <c r="T1269" s="314"/>
      <c r="U1269" s="314"/>
      <c r="V1269" s="314"/>
      <c r="W1269" s="314"/>
      <c r="X1269" s="314"/>
      <c r="Y1269" s="314"/>
      <c r="Z1269" s="314"/>
      <c r="AA1269" s="314"/>
      <c r="AB1269" s="314"/>
      <c r="AC1269" s="314"/>
      <c r="AD1269" s="314"/>
      <c r="AE1269" s="314"/>
      <c r="AF1269" s="314"/>
      <c r="AG1269" s="314"/>
      <c r="AH1269" s="314"/>
      <c r="AI1269" s="314"/>
      <c r="AJ1269" s="314"/>
      <c r="AK1269" s="314"/>
      <c r="AL1269" s="314"/>
      <c r="AM1269" s="314"/>
      <c r="AN1269" s="314"/>
      <c r="AO1269" s="314"/>
    </row>
    <row r="1270" spans="1:41" ht="12" customHeight="1">
      <c r="A1270" s="314"/>
      <c r="B1270" s="689" t="s">
        <v>268</v>
      </c>
      <c r="C1270" s="662"/>
      <c r="D1270" s="662"/>
      <c r="E1270" s="663"/>
      <c r="F1270" s="287" t="s">
        <v>13</v>
      </c>
      <c r="G1270" s="275" t="s">
        <v>269</v>
      </c>
      <c r="H1270" s="287" t="s">
        <v>209</v>
      </c>
      <c r="I1270" s="275" t="s">
        <v>264</v>
      </c>
      <c r="J1270" s="203">
        <f>SUM(I1265:I1268)</f>
        <v>6125.0000000000009</v>
      </c>
      <c r="K1270" s="314"/>
      <c r="L1270" s="314"/>
      <c r="M1270" s="314"/>
      <c r="N1270" s="314"/>
      <c r="O1270" s="314"/>
      <c r="P1270" s="314"/>
      <c r="Q1270" s="314"/>
      <c r="R1270" s="314"/>
      <c r="S1270" s="314"/>
      <c r="T1270" s="314"/>
      <c r="U1270" s="314"/>
      <c r="V1270" s="314"/>
      <c r="W1270" s="314"/>
      <c r="X1270" s="314"/>
      <c r="Y1270" s="314"/>
      <c r="Z1270" s="314"/>
      <c r="AA1270" s="314"/>
      <c r="AB1270" s="314"/>
      <c r="AC1270" s="314"/>
      <c r="AD1270" s="314"/>
      <c r="AE1270" s="314"/>
      <c r="AF1270" s="314"/>
      <c r="AG1270" s="314"/>
      <c r="AH1270" s="314"/>
      <c r="AI1270" s="314"/>
      <c r="AJ1270" s="314"/>
      <c r="AK1270" s="314"/>
      <c r="AL1270" s="314"/>
      <c r="AM1270" s="314"/>
      <c r="AN1270" s="314"/>
      <c r="AO1270" s="314"/>
    </row>
    <row r="1271" spans="1:41" ht="12" customHeight="1">
      <c r="A1271" s="314"/>
      <c r="B1271" s="669" t="s">
        <v>356</v>
      </c>
      <c r="C1271" s="662"/>
      <c r="D1271" s="662"/>
      <c r="E1271" s="663"/>
      <c r="F1271" s="198" t="s">
        <v>21</v>
      </c>
      <c r="G1271" s="195" t="e">
        <f>MATERIALES!#REF!</f>
        <v>#REF!</v>
      </c>
      <c r="H1271" s="196">
        <v>1</v>
      </c>
      <c r="I1271" s="292" t="e">
        <f t="shared" si="100" ref="I1271:I1275">+G1271*H1271</f>
        <v>#REF!</v>
      </c>
      <c r="J1271" s="195"/>
      <c r="K1271" s="314"/>
      <c r="L1271" s="314"/>
      <c r="M1271" s="314"/>
      <c r="N1271" s="314"/>
      <c r="O1271" s="314"/>
      <c r="P1271" s="314"/>
      <c r="Q1271" s="314"/>
      <c r="R1271" s="314"/>
      <c r="S1271" s="314"/>
      <c r="T1271" s="314"/>
      <c r="U1271" s="314"/>
      <c r="V1271" s="314"/>
      <c r="W1271" s="314"/>
      <c r="X1271" s="314"/>
      <c r="Y1271" s="314"/>
      <c r="Z1271" s="314"/>
      <c r="AA1271" s="314"/>
      <c r="AB1271" s="314"/>
      <c r="AC1271" s="314"/>
      <c r="AD1271" s="314"/>
      <c r="AE1271" s="314"/>
      <c r="AF1271" s="314"/>
      <c r="AG1271" s="314"/>
      <c r="AH1271" s="314"/>
      <c r="AI1271" s="314"/>
      <c r="AJ1271" s="314"/>
      <c r="AK1271" s="314"/>
      <c r="AL1271" s="314"/>
      <c r="AM1271" s="314"/>
      <c r="AN1271" s="314"/>
      <c r="AO1271" s="314"/>
    </row>
    <row r="1272" spans="1:41" ht="12" customHeight="1">
      <c r="A1272" s="314"/>
      <c r="B1272" s="669" t="s">
        <v>310</v>
      </c>
      <c r="C1272" s="662"/>
      <c r="D1272" s="662"/>
      <c r="E1272" s="663"/>
      <c r="F1272" s="198" t="s">
        <v>21</v>
      </c>
      <c r="G1272" s="277" t="e">
        <f>MATERIALES!#REF!</f>
        <v>#REF!</v>
      </c>
      <c r="H1272" s="209">
        <v>0.01</v>
      </c>
      <c r="I1272" s="292" t="e">
        <f t="shared" si="100"/>
        <v>#REF!</v>
      </c>
      <c r="J1272" s="197"/>
      <c r="K1272" s="314"/>
      <c r="L1272" s="314"/>
      <c r="M1272" s="314"/>
      <c r="N1272" s="314"/>
      <c r="O1272" s="314"/>
      <c r="P1272" s="314"/>
      <c r="Q1272" s="314"/>
      <c r="R1272" s="314"/>
      <c r="S1272" s="314"/>
      <c r="T1272" s="314"/>
      <c r="U1272" s="314"/>
      <c r="V1272" s="314"/>
      <c r="W1272" s="314"/>
      <c r="X1272" s="314"/>
      <c r="Y1272" s="314"/>
      <c r="Z1272" s="314"/>
      <c r="AA1272" s="314"/>
      <c r="AB1272" s="314"/>
      <c r="AC1272" s="314"/>
      <c r="AD1272" s="314"/>
      <c r="AE1272" s="314"/>
      <c r="AF1272" s="314"/>
      <c r="AG1272" s="314"/>
      <c r="AH1272" s="314"/>
      <c r="AI1272" s="314"/>
      <c r="AJ1272" s="314"/>
      <c r="AK1272" s="314"/>
      <c r="AL1272" s="314"/>
      <c r="AM1272" s="314"/>
      <c r="AN1272" s="314"/>
      <c r="AO1272" s="314"/>
    </row>
    <row r="1273" spans="1:41" ht="12" customHeight="1">
      <c r="A1273" s="314"/>
      <c r="B1273" s="669" t="s">
        <v>311</v>
      </c>
      <c r="C1273" s="662"/>
      <c r="D1273" s="662"/>
      <c r="E1273" s="663"/>
      <c r="F1273" s="198" t="s">
        <v>21</v>
      </c>
      <c r="G1273" s="277" t="e">
        <f>MATERIALES!#REF!</f>
        <v>#REF!</v>
      </c>
      <c r="H1273" s="209">
        <v>0.01</v>
      </c>
      <c r="I1273" s="292" t="e">
        <f t="shared" si="100"/>
        <v>#REF!</v>
      </c>
      <c r="J1273" s="197"/>
      <c r="K1273" s="314"/>
      <c r="L1273" s="314"/>
      <c r="M1273" s="314"/>
      <c r="N1273" s="314"/>
      <c r="O1273" s="314"/>
      <c r="P1273" s="314"/>
      <c r="Q1273" s="314"/>
      <c r="R1273" s="314"/>
      <c r="S1273" s="314"/>
      <c r="T1273" s="314"/>
      <c r="U1273" s="314"/>
      <c r="V1273" s="314"/>
      <c r="W1273" s="314"/>
      <c r="X1273" s="314"/>
      <c r="Y1273" s="314"/>
      <c r="Z1273" s="314"/>
      <c r="AA1273" s="314"/>
      <c r="AB1273" s="314"/>
      <c r="AC1273" s="314"/>
      <c r="AD1273" s="314"/>
      <c r="AE1273" s="314"/>
      <c r="AF1273" s="314"/>
      <c r="AG1273" s="314"/>
      <c r="AH1273" s="314"/>
      <c r="AI1273" s="314"/>
      <c r="AJ1273" s="314"/>
      <c r="AK1273" s="314"/>
      <c r="AL1273" s="314"/>
      <c r="AM1273" s="314"/>
      <c r="AN1273" s="314"/>
      <c r="AO1273" s="314"/>
    </row>
    <row r="1274" spans="1:41" ht="12" customHeight="1">
      <c r="A1274" s="314"/>
      <c r="B1274" s="669" t="s">
        <v>348</v>
      </c>
      <c r="C1274" s="662"/>
      <c r="D1274" s="662"/>
      <c r="E1274" s="663"/>
      <c r="F1274" s="198" t="s">
        <v>28</v>
      </c>
      <c r="G1274" s="277" t="e">
        <f>MATERIALES!#REF!</f>
        <v>#REF!</v>
      </c>
      <c r="H1274" s="209">
        <v>0.17</v>
      </c>
      <c r="I1274" s="292" t="e">
        <f t="shared" si="100"/>
        <v>#REF!</v>
      </c>
      <c r="J1274" s="197"/>
      <c r="K1274" s="314"/>
      <c r="L1274" s="314"/>
      <c r="M1274" s="314"/>
      <c r="N1274" s="314"/>
      <c r="O1274" s="314"/>
      <c r="P1274" s="314"/>
      <c r="Q1274" s="314"/>
      <c r="R1274" s="314"/>
      <c r="S1274" s="314"/>
      <c r="T1274" s="314"/>
      <c r="U1274" s="314"/>
      <c r="V1274" s="314"/>
      <c r="W1274" s="314"/>
      <c r="X1274" s="314"/>
      <c r="Y1274" s="314"/>
      <c r="Z1274" s="314"/>
      <c r="AA1274" s="314"/>
      <c r="AB1274" s="314"/>
      <c r="AC1274" s="314"/>
      <c r="AD1274" s="314"/>
      <c r="AE1274" s="314"/>
      <c r="AF1274" s="314"/>
      <c r="AG1274" s="314"/>
      <c r="AH1274" s="314"/>
      <c r="AI1274" s="314"/>
      <c r="AJ1274" s="314"/>
      <c r="AK1274" s="314"/>
      <c r="AL1274" s="314"/>
      <c r="AM1274" s="314"/>
      <c r="AN1274" s="314"/>
      <c r="AO1274" s="314"/>
    </row>
    <row r="1275" spans="1:41" ht="12" customHeight="1">
      <c r="A1275" s="314"/>
      <c r="B1275" s="692" t="s">
        <v>357</v>
      </c>
      <c r="C1275" s="662"/>
      <c r="D1275" s="662"/>
      <c r="E1275" s="663"/>
      <c r="F1275" s="198" t="s">
        <v>21</v>
      </c>
      <c r="G1275" s="277" t="e">
        <f>MATERIALES!#REF!</f>
        <v>#REF!</v>
      </c>
      <c r="H1275" s="209">
        <v>1</v>
      </c>
      <c r="I1275" s="292" t="e">
        <f t="shared" si="100"/>
        <v>#REF!</v>
      </c>
      <c r="J1275" s="197"/>
      <c r="K1275" s="314"/>
      <c r="L1275" s="314"/>
      <c r="M1275" s="314"/>
      <c r="N1275" s="314"/>
      <c r="O1275" s="314"/>
      <c r="P1275" s="314"/>
      <c r="Q1275" s="314"/>
      <c r="R1275" s="314"/>
      <c r="S1275" s="314"/>
      <c r="T1275" s="314"/>
      <c r="U1275" s="314"/>
      <c r="V1275" s="314"/>
      <c r="W1275" s="314"/>
      <c r="X1275" s="314"/>
      <c r="Y1275" s="314"/>
      <c r="Z1275" s="314"/>
      <c r="AA1275" s="314"/>
      <c r="AB1275" s="314"/>
      <c r="AC1275" s="314"/>
      <c r="AD1275" s="314"/>
      <c r="AE1275" s="314"/>
      <c r="AF1275" s="314"/>
      <c r="AG1275" s="314"/>
      <c r="AH1275" s="314"/>
      <c r="AI1275" s="314"/>
      <c r="AJ1275" s="314"/>
      <c r="AK1275" s="314"/>
      <c r="AL1275" s="314"/>
      <c r="AM1275" s="314"/>
      <c r="AN1275" s="314"/>
      <c r="AO1275" s="314"/>
    </row>
    <row r="1276" spans="1:41" ht="12" customHeight="1">
      <c r="A1276" s="314"/>
      <c r="B1276" s="684"/>
      <c r="C1276" s="662"/>
      <c r="D1276" s="662"/>
      <c r="E1276" s="663"/>
      <c r="F1276" s="290"/>
      <c r="G1276" s="289"/>
      <c r="H1276" s="291"/>
      <c r="I1276" s="292"/>
      <c r="J1276" s="195" t="s">
        <v>267</v>
      </c>
      <c r="K1276" s="314"/>
      <c r="L1276" s="314"/>
      <c r="M1276" s="314"/>
      <c r="N1276" s="314"/>
      <c r="O1276" s="314"/>
      <c r="P1276" s="314"/>
      <c r="Q1276" s="314"/>
      <c r="R1276" s="314"/>
      <c r="S1276" s="314"/>
      <c r="T1276" s="314"/>
      <c r="U1276" s="314"/>
      <c r="V1276" s="314"/>
      <c r="W1276" s="314"/>
      <c r="X1276" s="314"/>
      <c r="Y1276" s="314"/>
      <c r="Z1276" s="314"/>
      <c r="AA1276" s="314"/>
      <c r="AB1276" s="314"/>
      <c r="AC1276" s="314"/>
      <c r="AD1276" s="314"/>
      <c r="AE1276" s="314"/>
      <c r="AF1276" s="314"/>
      <c r="AG1276" s="314"/>
      <c r="AH1276" s="314"/>
      <c r="AI1276" s="314"/>
      <c r="AJ1276" s="314"/>
      <c r="AK1276" s="314"/>
      <c r="AL1276" s="314"/>
      <c r="AM1276" s="314"/>
      <c r="AN1276" s="314"/>
      <c r="AO1276" s="314"/>
    </row>
    <row r="1277" spans="1:41" ht="12" customHeight="1">
      <c r="A1277" s="314"/>
      <c r="B1277" s="356"/>
      <c r="C1277" s="357"/>
      <c r="D1277" s="357"/>
      <c r="E1277" s="358"/>
      <c r="F1277" s="359"/>
      <c r="G1277" s="360"/>
      <c r="H1277" s="297"/>
      <c r="I1277" s="299"/>
      <c r="J1277" s="215" t="e">
        <f>SUM(I1271:I1276)</f>
        <v>#REF!</v>
      </c>
      <c r="K1277" s="314"/>
      <c r="L1277" s="314"/>
      <c r="M1277" s="314"/>
      <c r="N1277" s="314"/>
      <c r="O1277" s="314"/>
      <c r="P1277" s="314"/>
      <c r="Q1277" s="314"/>
      <c r="R1277" s="314"/>
      <c r="S1277" s="314"/>
      <c r="T1277" s="314"/>
      <c r="U1277" s="314"/>
      <c r="V1277" s="314"/>
      <c r="W1277" s="314"/>
      <c r="X1277" s="314"/>
      <c r="Y1277" s="314"/>
      <c r="Z1277" s="314"/>
      <c r="AA1277" s="314"/>
      <c r="AB1277" s="314"/>
      <c r="AC1277" s="314"/>
      <c r="AD1277" s="314"/>
      <c r="AE1277" s="314"/>
      <c r="AF1277" s="314"/>
      <c r="AG1277" s="314"/>
      <c r="AH1277" s="314"/>
      <c r="AI1277" s="314"/>
      <c r="AJ1277" s="314"/>
      <c r="AK1277" s="314"/>
      <c r="AL1277" s="314"/>
      <c r="AM1277" s="314"/>
      <c r="AN1277" s="314"/>
      <c r="AO1277" s="314"/>
    </row>
    <row r="1278" spans="1:41" ht="12" customHeight="1">
      <c r="A1278" s="314"/>
      <c r="B1278" s="687"/>
      <c r="C1278" s="662"/>
      <c r="D1278" s="662"/>
      <c r="E1278" s="663"/>
      <c r="F1278" s="310"/>
      <c r="G1278" s="311"/>
      <c r="H1278" s="297"/>
      <c r="I1278" s="311"/>
      <c r="J1278" s="195"/>
      <c r="K1278" s="314"/>
      <c r="L1278" s="314"/>
      <c r="M1278" s="314"/>
      <c r="N1278" s="314"/>
      <c r="O1278" s="314"/>
      <c r="P1278" s="314"/>
      <c r="Q1278" s="314"/>
      <c r="R1278" s="314"/>
      <c r="S1278" s="314"/>
      <c r="T1278" s="314"/>
      <c r="U1278" s="314"/>
      <c r="V1278" s="314"/>
      <c r="W1278" s="314"/>
      <c r="X1278" s="314"/>
      <c r="Y1278" s="314"/>
      <c r="Z1278" s="314"/>
      <c r="AA1278" s="314"/>
      <c r="AB1278" s="314"/>
      <c r="AC1278" s="314"/>
      <c r="AD1278" s="314"/>
      <c r="AE1278" s="314"/>
      <c r="AF1278" s="314"/>
      <c r="AG1278" s="314"/>
      <c r="AH1278" s="314"/>
      <c r="AI1278" s="314"/>
      <c r="AJ1278" s="314"/>
      <c r="AK1278" s="314"/>
      <c r="AL1278" s="314"/>
      <c r="AM1278" s="314"/>
      <c r="AN1278" s="314"/>
      <c r="AO1278" s="314"/>
    </row>
    <row r="1279" spans="1:41" ht="12" customHeight="1">
      <c r="A1279" s="314"/>
      <c r="B1279" s="689" t="s">
        <v>273</v>
      </c>
      <c r="C1279" s="663"/>
      <c r="D1279" s="287" t="s">
        <v>14</v>
      </c>
      <c r="E1279" s="293" t="s">
        <v>274</v>
      </c>
      <c r="F1279" s="294" t="s">
        <v>275</v>
      </c>
      <c r="G1279" s="293" t="s">
        <v>276</v>
      </c>
      <c r="H1279" s="294" t="s">
        <v>277</v>
      </c>
      <c r="I1279" s="293" t="s">
        <v>278</v>
      </c>
      <c r="J1279" s="206"/>
      <c r="K1279" s="314"/>
      <c r="L1279" s="314"/>
      <c r="M1279" s="314"/>
      <c r="N1279" s="314"/>
      <c r="O1279" s="314"/>
      <c r="P1279" s="314"/>
      <c r="Q1279" s="314"/>
      <c r="R1279" s="314"/>
      <c r="S1279" s="314"/>
      <c r="T1279" s="314"/>
      <c r="U1279" s="314"/>
      <c r="V1279" s="314"/>
      <c r="W1279" s="314"/>
      <c r="X1279" s="314"/>
      <c r="Y1279" s="314"/>
      <c r="Z1279" s="314"/>
      <c r="AA1279" s="314"/>
      <c r="AB1279" s="314"/>
      <c r="AC1279" s="314"/>
      <c r="AD1279" s="314"/>
      <c r="AE1279" s="314"/>
      <c r="AF1279" s="314"/>
      <c r="AG1279" s="314"/>
      <c r="AH1279" s="314"/>
      <c r="AI1279" s="314"/>
      <c r="AJ1279" s="314"/>
      <c r="AK1279" s="314"/>
      <c r="AL1279" s="314"/>
      <c r="AM1279" s="314"/>
      <c r="AN1279" s="314"/>
      <c r="AO1279" s="314"/>
    </row>
    <row r="1280" spans="1:41" ht="12" customHeight="1">
      <c r="A1280" s="314"/>
      <c r="B1280" s="684" t="s">
        <v>279</v>
      </c>
      <c r="C1280" s="663"/>
      <c r="D1280" s="288">
        <v>1</v>
      </c>
      <c r="E1280" s="195">
        <f>90000*D1280</f>
        <v>90000</v>
      </c>
      <c r="F1280" s="196">
        <v>85</v>
      </c>
      <c r="G1280" s="195">
        <f t="shared" si="101" ref="G1280:G1281">SUM(E1280*(1+F1280/100))</f>
        <v>166500</v>
      </c>
      <c r="H1280" s="288">
        <v>45</v>
      </c>
      <c r="I1280" s="211">
        <f t="shared" si="102" ref="I1280:I1281">SUM(G1280/H1280)</f>
        <v>3700</v>
      </c>
      <c r="J1280" s="206"/>
      <c r="K1280" s="314"/>
      <c r="L1280" s="314"/>
      <c r="M1280" s="314"/>
      <c r="N1280" s="314"/>
      <c r="O1280" s="314"/>
      <c r="P1280" s="314"/>
      <c r="Q1280" s="314"/>
      <c r="R1280" s="314"/>
      <c r="S1280" s="314"/>
      <c r="T1280" s="314"/>
      <c r="U1280" s="314"/>
      <c r="V1280" s="314"/>
      <c r="W1280" s="314"/>
      <c r="X1280" s="314"/>
      <c r="Y1280" s="314"/>
      <c r="Z1280" s="314"/>
      <c r="AA1280" s="314"/>
      <c r="AB1280" s="314"/>
      <c r="AC1280" s="314"/>
      <c r="AD1280" s="314"/>
      <c r="AE1280" s="314"/>
      <c r="AF1280" s="314"/>
      <c r="AG1280" s="314"/>
      <c r="AH1280" s="314"/>
      <c r="AI1280" s="314"/>
      <c r="AJ1280" s="314"/>
      <c r="AK1280" s="314"/>
      <c r="AL1280" s="314"/>
      <c r="AM1280" s="314"/>
      <c r="AN1280" s="314"/>
      <c r="AO1280" s="314"/>
    </row>
    <row r="1281" spans="1:41" ht="12" customHeight="1">
      <c r="A1281" s="314"/>
      <c r="B1281" s="684" t="s">
        <v>219</v>
      </c>
      <c r="C1281" s="663"/>
      <c r="D1281" s="288">
        <v>1</v>
      </c>
      <c r="E1281" s="195">
        <f>40000*D1281</f>
        <v>40000</v>
      </c>
      <c r="F1281" s="196">
        <f>F1280</f>
        <v>85</v>
      </c>
      <c r="G1281" s="195">
        <f t="shared" si="101"/>
        <v>74000</v>
      </c>
      <c r="H1281" s="288">
        <f>H1280</f>
        <v>45</v>
      </c>
      <c r="I1281" s="211">
        <f t="shared" si="102"/>
        <v>1644.4444444444443</v>
      </c>
      <c r="J1281" s="195" t="s">
        <v>267</v>
      </c>
      <c r="K1281" s="314"/>
      <c r="L1281" s="314"/>
      <c r="M1281" s="314"/>
      <c r="N1281" s="314"/>
      <c r="O1281" s="314"/>
      <c r="P1281" s="314"/>
      <c r="Q1281" s="314"/>
      <c r="R1281" s="314"/>
      <c r="S1281" s="314"/>
      <c r="T1281" s="314"/>
      <c r="U1281" s="314"/>
      <c r="V1281" s="314"/>
      <c r="W1281" s="314"/>
      <c r="X1281" s="314"/>
      <c r="Y1281" s="314"/>
      <c r="Z1281" s="314"/>
      <c r="AA1281" s="314"/>
      <c r="AB1281" s="314"/>
      <c r="AC1281" s="314"/>
      <c r="AD1281" s="314"/>
      <c r="AE1281" s="314"/>
      <c r="AF1281" s="314"/>
      <c r="AG1281" s="314"/>
      <c r="AH1281" s="314"/>
      <c r="AI1281" s="314"/>
      <c r="AJ1281" s="314"/>
      <c r="AK1281" s="314"/>
      <c r="AL1281" s="314"/>
      <c r="AM1281" s="314"/>
      <c r="AN1281" s="314"/>
      <c r="AO1281" s="314"/>
    </row>
    <row r="1282" spans="1:41" ht="12" customHeight="1">
      <c r="A1282" s="314"/>
      <c r="B1282" s="684"/>
      <c r="C1282" s="662"/>
      <c r="D1282" s="663"/>
      <c r="E1282" s="289"/>
      <c r="F1282" s="288"/>
      <c r="G1282" s="289"/>
      <c r="H1282" s="288"/>
      <c r="I1282" s="292"/>
      <c r="J1282" s="215">
        <f>SUM(I1278:I1281)</f>
        <v>5344.4444444444443</v>
      </c>
      <c r="K1282" s="314"/>
      <c r="L1282" s="314"/>
      <c r="M1282" s="314"/>
      <c r="N1282" s="314"/>
      <c r="O1282" s="314"/>
      <c r="P1282" s="314"/>
      <c r="Q1282" s="314"/>
      <c r="R1282" s="314"/>
      <c r="S1282" s="314"/>
      <c r="T1282" s="314"/>
      <c r="U1282" s="314"/>
      <c r="V1282" s="314"/>
      <c r="W1282" s="314"/>
      <c r="X1282" s="314"/>
      <c r="Y1282" s="314"/>
      <c r="Z1282" s="314"/>
      <c r="AA1282" s="314"/>
      <c r="AB1282" s="314"/>
      <c r="AC1282" s="314"/>
      <c r="AD1282" s="314"/>
      <c r="AE1282" s="314"/>
      <c r="AF1282" s="314"/>
      <c r="AG1282" s="314"/>
      <c r="AH1282" s="314"/>
      <c r="AI1282" s="314"/>
      <c r="AJ1282" s="314"/>
      <c r="AK1282" s="314"/>
      <c r="AL1282" s="314"/>
      <c r="AM1282" s="314"/>
      <c r="AN1282" s="314"/>
      <c r="AO1282" s="314"/>
    </row>
    <row r="1283" spans="1:41" ht="12" customHeight="1">
      <c r="A1283" s="314"/>
      <c r="B1283" s="687"/>
      <c r="C1283" s="662"/>
      <c r="D1283" s="663"/>
      <c r="E1283" s="292"/>
      <c r="F1283" s="288"/>
      <c r="G1283" s="292"/>
      <c r="H1283" s="288"/>
      <c r="I1283" s="292"/>
      <c r="J1283" s="195"/>
      <c r="K1283" s="314"/>
      <c r="L1283" s="314"/>
      <c r="M1283" s="314"/>
      <c r="N1283" s="314"/>
      <c r="O1283" s="314"/>
      <c r="P1283" s="314"/>
      <c r="Q1283" s="314"/>
      <c r="R1283" s="314"/>
      <c r="S1283" s="314"/>
      <c r="T1283" s="314"/>
      <c r="U1283" s="314"/>
      <c r="V1283" s="314"/>
      <c r="W1283" s="314"/>
      <c r="X1283" s="314"/>
      <c r="Y1283" s="314"/>
      <c r="Z1283" s="314"/>
      <c r="AA1283" s="314"/>
      <c r="AB1283" s="314"/>
      <c r="AC1283" s="314"/>
      <c r="AD1283" s="314"/>
      <c r="AE1283" s="314"/>
      <c r="AF1283" s="314"/>
      <c r="AG1283" s="314"/>
      <c r="AH1283" s="314"/>
      <c r="AI1283" s="314"/>
      <c r="AJ1283" s="314"/>
      <c r="AK1283" s="314"/>
      <c r="AL1283" s="314"/>
      <c r="AM1283" s="314"/>
      <c r="AN1283" s="314"/>
      <c r="AO1283" s="314"/>
    </row>
    <row r="1284" spans="1:41" ht="12" customHeight="1">
      <c r="A1284" s="314"/>
      <c r="B1284" s="689" t="s">
        <v>281</v>
      </c>
      <c r="C1284" s="662"/>
      <c r="D1284" s="663"/>
      <c r="E1284" s="293" t="s">
        <v>13</v>
      </c>
      <c r="F1284" s="294" t="s">
        <v>14</v>
      </c>
      <c r="G1284" s="312" t="s">
        <v>282</v>
      </c>
      <c r="H1284" s="294" t="s">
        <v>283</v>
      </c>
      <c r="I1284" s="293" t="s">
        <v>264</v>
      </c>
      <c r="J1284" s="195"/>
      <c r="K1284" s="314"/>
      <c r="L1284" s="314"/>
      <c r="M1284" s="314"/>
      <c r="N1284" s="314"/>
      <c r="O1284" s="314"/>
      <c r="P1284" s="314"/>
      <c r="Q1284" s="314"/>
      <c r="R1284" s="314"/>
      <c r="S1284" s="314"/>
      <c r="T1284" s="314"/>
      <c r="U1284" s="314"/>
      <c r="V1284" s="314"/>
      <c r="W1284" s="314"/>
      <c r="X1284" s="314"/>
      <c r="Y1284" s="314"/>
      <c r="Z1284" s="314"/>
      <c r="AA1284" s="314"/>
      <c r="AB1284" s="314"/>
      <c r="AC1284" s="314"/>
      <c r="AD1284" s="314"/>
      <c r="AE1284" s="314"/>
      <c r="AF1284" s="314"/>
      <c r="AG1284" s="314"/>
      <c r="AH1284" s="314"/>
      <c r="AI1284" s="314"/>
      <c r="AJ1284" s="314"/>
      <c r="AK1284" s="314"/>
      <c r="AL1284" s="314"/>
      <c r="AM1284" s="314"/>
      <c r="AN1284" s="314"/>
      <c r="AO1284" s="314"/>
    </row>
    <row r="1285" spans="1:41" ht="12" customHeight="1">
      <c r="A1285" s="314"/>
      <c r="B1285" s="684"/>
      <c r="C1285" s="662"/>
      <c r="D1285" s="663"/>
      <c r="E1285" s="301"/>
      <c r="F1285" s="297"/>
      <c r="G1285" s="312"/>
      <c r="H1285" s="297"/>
      <c r="I1285" s="299"/>
      <c r="J1285" s="203">
        <f>SUM(I1284:I1285)</f>
        <v>0</v>
      </c>
      <c r="K1285" s="314"/>
      <c r="L1285" s="314"/>
      <c r="M1285" s="314"/>
      <c r="N1285" s="314"/>
      <c r="O1285" s="314"/>
      <c r="P1285" s="314"/>
      <c r="Q1285" s="314"/>
      <c r="R1285" s="314"/>
      <c r="S1285" s="314"/>
      <c r="T1285" s="314"/>
      <c r="U1285" s="314"/>
      <c r="V1285" s="314"/>
      <c r="W1285" s="314"/>
      <c r="X1285" s="314"/>
      <c r="Y1285" s="314"/>
      <c r="Z1285" s="314"/>
      <c r="AA1285" s="314"/>
      <c r="AB1285" s="314"/>
      <c r="AC1285" s="314"/>
      <c r="AD1285" s="314"/>
      <c r="AE1285" s="314"/>
      <c r="AF1285" s="314"/>
      <c r="AG1285" s="314"/>
      <c r="AH1285" s="314"/>
      <c r="AI1285" s="314"/>
      <c r="AJ1285" s="314"/>
      <c r="AK1285" s="314"/>
      <c r="AL1285" s="314"/>
      <c r="AM1285" s="314"/>
      <c r="AN1285" s="314"/>
      <c r="AO1285" s="314"/>
    </row>
    <row r="1286" spans="1:41" ht="12" customHeight="1">
      <c r="A1286" s="314"/>
      <c r="B1286" s="687"/>
      <c r="C1286" s="662"/>
      <c r="D1286" s="663"/>
      <c r="E1286" s="289"/>
      <c r="F1286" s="300"/>
      <c r="G1286" s="289"/>
      <c r="H1286" s="288"/>
      <c r="I1286" s="292"/>
      <c r="J1286" s="292"/>
      <c r="K1286" s="314"/>
      <c r="L1286" s="314"/>
      <c r="M1286" s="314"/>
      <c r="N1286" s="314"/>
      <c r="O1286" s="314"/>
      <c r="P1286" s="314"/>
      <c r="Q1286" s="314"/>
      <c r="R1286" s="314"/>
      <c r="S1286" s="314"/>
      <c r="T1286" s="314"/>
      <c r="U1286" s="314"/>
      <c r="V1286" s="314"/>
      <c r="W1286" s="314"/>
      <c r="X1286" s="314"/>
      <c r="Y1286" s="314"/>
      <c r="Z1286" s="314"/>
      <c r="AA1286" s="314"/>
      <c r="AB1286" s="314"/>
      <c r="AC1286" s="314"/>
      <c r="AD1286" s="314"/>
      <c r="AE1286" s="314"/>
      <c r="AF1286" s="314"/>
      <c r="AG1286" s="314"/>
      <c r="AH1286" s="314"/>
      <c r="AI1286" s="314"/>
      <c r="AJ1286" s="314"/>
      <c r="AK1286" s="314"/>
      <c r="AL1286" s="314"/>
      <c r="AM1286" s="314"/>
      <c r="AN1286" s="314"/>
      <c r="AO1286" s="314"/>
    </row>
    <row r="1287" spans="1:41" ht="12" customHeight="1">
      <c r="A1287" s="314"/>
      <c r="B1287" s="687"/>
      <c r="C1287" s="662"/>
      <c r="D1287" s="663"/>
      <c r="E1287" s="289"/>
      <c r="F1287" s="300"/>
      <c r="G1287" s="289"/>
      <c r="H1287" s="288"/>
      <c r="I1287" s="292"/>
      <c r="J1287" s="292"/>
      <c r="K1287" s="314"/>
      <c r="L1287" s="314"/>
      <c r="M1287" s="314"/>
      <c r="N1287" s="314"/>
      <c r="O1287" s="314"/>
      <c r="P1287" s="314"/>
      <c r="Q1287" s="314"/>
      <c r="R1287" s="314"/>
      <c r="S1287" s="314"/>
      <c r="T1287" s="314"/>
      <c r="U1287" s="314"/>
      <c r="V1287" s="314"/>
      <c r="W1287" s="314"/>
      <c r="X1287" s="314"/>
      <c r="Y1287" s="314"/>
      <c r="Z1287" s="314"/>
      <c r="AA1287" s="314"/>
      <c r="AB1287" s="314"/>
      <c r="AC1287" s="314"/>
      <c r="AD1287" s="314"/>
      <c r="AE1287" s="314"/>
      <c r="AF1287" s="314"/>
      <c r="AG1287" s="314"/>
      <c r="AH1287" s="314"/>
      <c r="AI1287" s="314"/>
      <c r="AJ1287" s="314"/>
      <c r="AK1287" s="314"/>
      <c r="AL1287" s="314"/>
      <c r="AM1287" s="314"/>
      <c r="AN1287" s="314"/>
      <c r="AO1287" s="314"/>
    </row>
    <row r="1288" spans="1:41" ht="12" customHeight="1">
      <c r="A1288" s="314"/>
      <c r="B1288" s="688" t="s">
        <v>137</v>
      </c>
      <c r="C1288" s="662"/>
      <c r="D1288" s="662"/>
      <c r="E1288" s="662"/>
      <c r="F1288" s="662"/>
      <c r="G1288" s="662"/>
      <c r="H1288" s="662"/>
      <c r="I1288" s="663"/>
      <c r="J1288" s="219" t="e">
        <f>SUM(J1270+J1277+J1282+J1285)</f>
        <v>#REF!</v>
      </c>
      <c r="K1288" s="314"/>
      <c r="L1288" s="314"/>
      <c r="M1288" s="314"/>
      <c r="N1288" s="314"/>
      <c r="O1288" s="314"/>
      <c r="P1288" s="314"/>
      <c r="Q1288" s="314"/>
      <c r="R1288" s="314"/>
      <c r="S1288" s="314"/>
      <c r="T1288" s="314"/>
      <c r="U1288" s="314"/>
      <c r="V1288" s="314"/>
      <c r="W1288" s="314"/>
      <c r="X1288" s="314"/>
      <c r="Y1288" s="314"/>
      <c r="Z1288" s="314"/>
      <c r="AA1288" s="314"/>
      <c r="AB1288" s="314"/>
      <c r="AC1288" s="314"/>
      <c r="AD1288" s="314"/>
      <c r="AE1288" s="314"/>
      <c r="AF1288" s="314"/>
      <c r="AG1288" s="314"/>
      <c r="AH1288" s="314"/>
      <c r="AI1288" s="314"/>
      <c r="AJ1288" s="314"/>
      <c r="AK1288" s="314"/>
      <c r="AL1288" s="314"/>
      <c r="AM1288" s="314"/>
      <c r="AN1288" s="314"/>
      <c r="AO1288" s="314"/>
    </row>
    <row r="1289" spans="1:41" ht="12" customHeight="1">
      <c r="A1289" s="314"/>
      <c r="B1289" s="688" t="s">
        <v>284</v>
      </c>
      <c r="C1289" s="662"/>
      <c r="D1289" s="662"/>
      <c r="E1289" s="662"/>
      <c r="F1289" s="662"/>
      <c r="G1289" s="662"/>
      <c r="H1289" s="662"/>
      <c r="I1289" s="663"/>
      <c r="J1289" s="203" t="e">
        <f>J1288</f>
        <v>#REF!</v>
      </c>
      <c r="K1289" s="314"/>
      <c r="L1289" s="314"/>
      <c r="M1289" s="314"/>
      <c r="N1289" s="314"/>
      <c r="O1289" s="314"/>
      <c r="P1289" s="314"/>
      <c r="Q1289" s="314"/>
      <c r="R1289" s="314"/>
      <c r="S1289" s="314"/>
      <c r="T1289" s="314"/>
      <c r="U1289" s="314"/>
      <c r="V1289" s="314"/>
      <c r="W1289" s="314"/>
      <c r="X1289" s="314"/>
      <c r="Y1289" s="314"/>
      <c r="Z1289" s="314"/>
      <c r="AA1289" s="314"/>
      <c r="AB1289" s="314"/>
      <c r="AC1289" s="314"/>
      <c r="AD1289" s="314"/>
      <c r="AE1289" s="314"/>
      <c r="AF1289" s="314"/>
      <c r="AG1289" s="314"/>
      <c r="AH1289" s="314"/>
      <c r="AI1289" s="314"/>
      <c r="AJ1289" s="314"/>
      <c r="AK1289" s="314"/>
      <c r="AL1289" s="314"/>
      <c r="AM1289" s="314"/>
      <c r="AN1289" s="314"/>
      <c r="AO1289" s="314"/>
    </row>
    <row r="1290" spans="1:41" ht="12" customHeight="1">
      <c r="A1290" s="314"/>
      <c r="B1290" s="176"/>
      <c r="C1290" s="179"/>
      <c r="D1290" s="177"/>
      <c r="E1290" s="178"/>
      <c r="F1290" s="177"/>
      <c r="G1290" s="178"/>
      <c r="H1290" s="179"/>
      <c r="I1290" s="178"/>
      <c r="J1290" s="180"/>
      <c r="K1290" s="314"/>
      <c r="L1290" s="314"/>
      <c r="M1290" s="314"/>
      <c r="N1290" s="314"/>
      <c r="O1290" s="314"/>
      <c r="P1290" s="314"/>
      <c r="Q1290" s="314"/>
      <c r="R1290" s="314"/>
      <c r="S1290" s="314"/>
      <c r="T1290" s="314"/>
      <c r="U1290" s="314"/>
      <c r="V1290" s="314"/>
      <c r="W1290" s="314"/>
      <c r="X1290" s="314"/>
      <c r="Y1290" s="314"/>
      <c r="Z1290" s="314"/>
      <c r="AA1290" s="314"/>
      <c r="AB1290" s="314"/>
      <c r="AC1290" s="314"/>
      <c r="AD1290" s="314"/>
      <c r="AE1290" s="314"/>
      <c r="AF1290" s="314"/>
      <c r="AG1290" s="314"/>
      <c r="AH1290" s="314"/>
      <c r="AI1290" s="314"/>
      <c r="AJ1290" s="314"/>
      <c r="AK1290" s="314"/>
      <c r="AL1290" s="314"/>
      <c r="AM1290" s="314"/>
      <c r="AN1290" s="314"/>
      <c r="AO1290" s="314"/>
    </row>
    <row r="1291" spans="1:41" ht="12" customHeight="1">
      <c r="A1291" s="314"/>
      <c r="B1291" s="222"/>
      <c r="C1291" s="223"/>
      <c r="D1291" s="224"/>
      <c r="E1291" s="225"/>
      <c r="F1291" s="224"/>
      <c r="G1291" s="225"/>
      <c r="H1291" s="223"/>
      <c r="I1291" s="225"/>
      <c r="J1291" s="226"/>
      <c r="K1291" s="314"/>
      <c r="L1291" s="314"/>
      <c r="M1291" s="314"/>
      <c r="N1291" s="314"/>
      <c r="O1291" s="314"/>
      <c r="P1291" s="314"/>
      <c r="Q1291" s="314"/>
      <c r="R1291" s="314"/>
      <c r="S1291" s="314"/>
      <c r="T1291" s="314"/>
      <c r="U1291" s="314"/>
      <c r="V1291" s="314"/>
      <c r="W1291" s="314"/>
      <c r="X1291" s="314"/>
      <c r="Y1291" s="314"/>
      <c r="Z1291" s="314"/>
      <c r="AA1291" s="314"/>
      <c r="AB1291" s="314"/>
      <c r="AC1291" s="314"/>
      <c r="AD1291" s="314"/>
      <c r="AE1291" s="314"/>
      <c r="AF1291" s="314"/>
      <c r="AG1291" s="314"/>
      <c r="AH1291" s="314"/>
      <c r="AI1291" s="314"/>
      <c r="AJ1291" s="314"/>
      <c r="AK1291" s="314"/>
      <c r="AL1291" s="314"/>
      <c r="AM1291" s="314"/>
      <c r="AN1291" s="314"/>
      <c r="AO1291" s="314"/>
    </row>
    <row r="1292" spans="1:41" ht="27" customHeight="1">
      <c r="A1292" s="314"/>
      <c r="B1292" s="314"/>
      <c r="C1292" s="314"/>
      <c r="D1292" s="314"/>
      <c r="E1292" s="322"/>
      <c r="F1292" s="314"/>
      <c r="G1292" s="322"/>
      <c r="H1292" s="314"/>
      <c r="I1292" s="322"/>
      <c r="J1292" s="322"/>
      <c r="K1292" s="314"/>
      <c r="L1292" s="314"/>
      <c r="M1292" s="314"/>
      <c r="N1292" s="314"/>
      <c r="O1292" s="314"/>
      <c r="P1292" s="314"/>
      <c r="Q1292" s="314"/>
      <c r="R1292" s="314"/>
      <c r="S1292" s="314"/>
      <c r="T1292" s="314"/>
      <c r="U1292" s="314"/>
      <c r="V1292" s="314"/>
      <c r="W1292" s="314"/>
      <c r="X1292" s="314"/>
      <c r="Y1292" s="314"/>
      <c r="Z1292" s="314"/>
      <c r="AA1292" s="314"/>
      <c r="AB1292" s="314"/>
      <c r="AC1292" s="314"/>
      <c r="AD1292" s="314"/>
      <c r="AE1292" s="314"/>
      <c r="AF1292" s="314"/>
      <c r="AG1292" s="314"/>
      <c r="AH1292" s="314"/>
      <c r="AI1292" s="314"/>
      <c r="AJ1292" s="314"/>
      <c r="AK1292" s="314"/>
      <c r="AL1292" s="314"/>
      <c r="AM1292" s="314"/>
      <c r="AN1292" s="314"/>
      <c r="AO1292" s="314"/>
    </row>
    <row r="1293" spans="1:41" ht="27" customHeight="1">
      <c r="A1293" s="314"/>
      <c r="B1293" s="314"/>
      <c r="C1293" s="314"/>
      <c r="D1293" s="314"/>
      <c r="E1293" s="322"/>
      <c r="F1293" s="314"/>
      <c r="G1293" s="322"/>
      <c r="H1293" s="314"/>
      <c r="I1293" s="322"/>
      <c r="J1293" s="322"/>
      <c r="K1293" s="314"/>
      <c r="L1293" s="314"/>
      <c r="M1293" s="314"/>
      <c r="N1293" s="314"/>
      <c r="O1293" s="314"/>
      <c r="P1293" s="314"/>
      <c r="Q1293" s="314"/>
      <c r="R1293" s="314"/>
      <c r="S1293" s="314"/>
      <c r="T1293" s="314"/>
      <c r="U1293" s="314"/>
      <c r="V1293" s="314"/>
      <c r="W1293" s="314"/>
      <c r="X1293" s="314"/>
      <c r="Y1293" s="314"/>
      <c r="Z1293" s="314"/>
      <c r="AA1293" s="314"/>
      <c r="AB1293" s="314"/>
      <c r="AC1293" s="314"/>
      <c r="AD1293" s="314"/>
      <c r="AE1293" s="314"/>
      <c r="AF1293" s="314"/>
      <c r="AG1293" s="314"/>
      <c r="AH1293" s="314"/>
      <c r="AI1293" s="314"/>
      <c r="AJ1293" s="314"/>
      <c r="AK1293" s="314"/>
      <c r="AL1293" s="314"/>
      <c r="AM1293" s="314"/>
      <c r="AN1293" s="314"/>
      <c r="AO1293" s="314"/>
    </row>
    <row r="1294" spans="1:41" ht="12" customHeight="1">
      <c r="A1294" s="314"/>
      <c r="B1294" s="691" t="s">
        <v>257</v>
      </c>
      <c r="C1294" s="682"/>
      <c r="D1294" s="690" t="e">
        <f>+$D$8</f>
        <v>#REF!</v>
      </c>
      <c r="E1294" s="672"/>
      <c r="F1294" s="672"/>
      <c r="G1294" s="672"/>
      <c r="H1294" s="672"/>
      <c r="I1294" s="672"/>
      <c r="J1294" s="673"/>
      <c r="K1294" s="314"/>
      <c r="L1294" s="314"/>
      <c r="M1294" s="314"/>
      <c r="N1294" s="314"/>
      <c r="O1294" s="314"/>
      <c r="P1294" s="314"/>
      <c r="Q1294" s="314"/>
      <c r="R1294" s="314"/>
      <c r="S1294" s="314"/>
      <c r="T1294" s="314"/>
      <c r="U1294" s="314"/>
      <c r="V1294" s="314"/>
      <c r="W1294" s="314"/>
      <c r="X1294" s="314"/>
      <c r="Y1294" s="314"/>
      <c r="Z1294" s="314"/>
      <c r="AA1294" s="314"/>
      <c r="AB1294" s="314"/>
      <c r="AC1294" s="314"/>
      <c r="AD1294" s="314"/>
      <c r="AE1294" s="314"/>
      <c r="AF1294" s="314"/>
      <c r="AG1294" s="314"/>
      <c r="AH1294" s="314"/>
      <c r="AI1294" s="314"/>
      <c r="AJ1294" s="314"/>
      <c r="AK1294" s="314"/>
      <c r="AL1294" s="314"/>
      <c r="AM1294" s="314"/>
      <c r="AN1294" s="314"/>
      <c r="AO1294" s="314"/>
    </row>
    <row r="1295" spans="1:41" ht="24" customHeight="1">
      <c r="A1295" s="314"/>
      <c r="B1295" s="181"/>
      <c r="C1295" s="182"/>
      <c r="D1295" s="674"/>
      <c r="E1295" s="637"/>
      <c r="F1295" s="637"/>
      <c r="G1295" s="637"/>
      <c r="H1295" s="637"/>
      <c r="I1295" s="637"/>
      <c r="J1295" s="638"/>
      <c r="K1295" s="314"/>
      <c r="L1295" s="314"/>
      <c r="M1295" s="314"/>
      <c r="N1295" s="314"/>
      <c r="O1295" s="314"/>
      <c r="P1295" s="314"/>
      <c r="Q1295" s="314"/>
      <c r="R1295" s="314"/>
      <c r="S1295" s="314"/>
      <c r="T1295" s="314"/>
      <c r="U1295" s="314"/>
      <c r="V1295" s="314"/>
      <c r="W1295" s="314"/>
      <c r="X1295" s="314"/>
      <c r="Y1295" s="314"/>
      <c r="Z1295" s="314"/>
      <c r="AA1295" s="314"/>
      <c r="AB1295" s="314"/>
      <c r="AC1295" s="314"/>
      <c r="AD1295" s="314"/>
      <c r="AE1295" s="314"/>
      <c r="AF1295" s="314"/>
      <c r="AG1295" s="314"/>
      <c r="AH1295" s="314"/>
      <c r="AI1295" s="314"/>
      <c r="AJ1295" s="314"/>
      <c r="AK1295" s="314"/>
      <c r="AL1295" s="314"/>
      <c r="AM1295" s="314"/>
      <c r="AN1295" s="314"/>
      <c r="AO1295" s="314"/>
    </row>
    <row r="1296" spans="1:41" ht="12" customHeight="1">
      <c r="A1296" s="314"/>
      <c r="B1296" s="181"/>
      <c r="C1296" s="182"/>
      <c r="D1296" s="183"/>
      <c r="E1296" s="184"/>
      <c r="F1296" s="183"/>
      <c r="G1296" s="184"/>
      <c r="H1296" s="183"/>
      <c r="I1296" s="184"/>
      <c r="J1296" s="185"/>
      <c r="K1296" s="314"/>
      <c r="L1296" s="314"/>
      <c r="M1296" s="314"/>
      <c r="N1296" s="314"/>
      <c r="O1296" s="314"/>
      <c r="P1296" s="314"/>
      <c r="Q1296" s="314"/>
      <c r="R1296" s="314"/>
      <c r="S1296" s="314"/>
      <c r="T1296" s="314"/>
      <c r="U1296" s="314"/>
      <c r="V1296" s="314"/>
      <c r="W1296" s="314"/>
      <c r="X1296" s="314"/>
      <c r="Y1296" s="314"/>
      <c r="Z1296" s="314"/>
      <c r="AA1296" s="314"/>
      <c r="AB1296" s="314"/>
      <c r="AC1296" s="314"/>
      <c r="AD1296" s="314"/>
      <c r="AE1296" s="314"/>
      <c r="AF1296" s="314"/>
      <c r="AG1296" s="314"/>
      <c r="AH1296" s="314"/>
      <c r="AI1296" s="314"/>
      <c r="AJ1296" s="314"/>
      <c r="AK1296" s="314"/>
      <c r="AL1296" s="314"/>
      <c r="AM1296" s="314"/>
      <c r="AN1296" s="314"/>
      <c r="AO1296" s="314"/>
    </row>
    <row r="1297" spans="1:41" ht="12" customHeight="1">
      <c r="A1297" s="314"/>
      <c r="B1297" s="186" t="s">
        <v>258</v>
      </c>
      <c r="C1297" s="187" t="e">
        <f>+'BLOQUE PRINCIPAL'!#REF!</f>
        <v>#REF!</v>
      </c>
      <c r="D1297" s="675" t="e">
        <f>+'BLOQUE PRINCIPAL'!#REF!</f>
        <v>#REF!</v>
      </c>
      <c r="E1297" s="640"/>
      <c r="F1297" s="640"/>
      <c r="G1297" s="640"/>
      <c r="H1297" s="676"/>
      <c r="I1297" s="677" t="s">
        <v>259</v>
      </c>
      <c r="J1297" s="641"/>
      <c r="K1297" s="314"/>
      <c r="L1297" s="314"/>
      <c r="M1297" s="314"/>
      <c r="N1297" s="314"/>
      <c r="O1297" s="314"/>
      <c r="P1297" s="314"/>
      <c r="Q1297" s="314"/>
      <c r="R1297" s="314"/>
      <c r="S1297" s="314"/>
      <c r="T1297" s="314"/>
      <c r="U1297" s="314"/>
      <c r="V1297" s="314"/>
      <c r="W1297" s="314"/>
      <c r="X1297" s="314"/>
      <c r="Y1297" s="314"/>
      <c r="Z1297" s="314"/>
      <c r="AA1297" s="314"/>
      <c r="AB1297" s="314"/>
      <c r="AC1297" s="314"/>
      <c r="AD1297" s="314"/>
      <c r="AE1297" s="314"/>
      <c r="AF1297" s="314"/>
      <c r="AG1297" s="314"/>
      <c r="AH1297" s="314"/>
      <c r="AI1297" s="314"/>
      <c r="AJ1297" s="314"/>
      <c r="AK1297" s="314"/>
      <c r="AL1297" s="314"/>
      <c r="AM1297" s="314"/>
      <c r="AN1297" s="314"/>
      <c r="AO1297" s="314"/>
    </row>
    <row r="1298" spans="1:41" ht="25.5" customHeight="1">
      <c r="A1298" s="314"/>
      <c r="B1298" s="188" t="s">
        <v>260</v>
      </c>
      <c r="C1298" s="189" t="e">
        <f>+'BLOQUE PRINCIPAL'!#REF!</f>
        <v>#REF!</v>
      </c>
      <c r="D1298" s="678" t="e">
        <f>+'BLOQUE PRINCIPAL'!#REF!</f>
        <v>#REF!</v>
      </c>
      <c r="E1298" s="679"/>
      <c r="F1298" s="679"/>
      <c r="G1298" s="679"/>
      <c r="H1298" s="680"/>
      <c r="I1298" s="190" t="s">
        <v>196</v>
      </c>
      <c r="J1298" s="191" t="e">
        <f>+'BLOQUE PRINCIPAL'!#REF!</f>
        <v>#REF!</v>
      </c>
      <c r="K1298" s="314"/>
      <c r="L1298" s="314"/>
      <c r="M1298" s="314"/>
      <c r="N1298" s="314"/>
      <c r="O1298" s="314"/>
      <c r="P1298" s="314"/>
      <c r="Q1298" s="314"/>
      <c r="R1298" s="314"/>
      <c r="S1298" s="314"/>
      <c r="T1298" s="314"/>
      <c r="U1298" s="314"/>
      <c r="V1298" s="314"/>
      <c r="W1298" s="314"/>
      <c r="X1298" s="314"/>
      <c r="Y1298" s="314"/>
      <c r="Z1298" s="314"/>
      <c r="AA1298" s="314"/>
      <c r="AB1298" s="314"/>
      <c r="AC1298" s="314"/>
      <c r="AD1298" s="314"/>
      <c r="AE1298" s="314"/>
      <c r="AF1298" s="314"/>
      <c r="AG1298" s="314"/>
      <c r="AH1298" s="314"/>
      <c r="AI1298" s="314"/>
      <c r="AJ1298" s="314"/>
      <c r="AK1298" s="314"/>
      <c r="AL1298" s="314"/>
      <c r="AM1298" s="314"/>
      <c r="AN1298" s="314"/>
      <c r="AO1298" s="314"/>
    </row>
    <row r="1299" spans="1:41" ht="21.75" customHeight="1">
      <c r="A1299" s="314"/>
      <c r="B1299" s="689" t="s">
        <v>261</v>
      </c>
      <c r="C1299" s="662"/>
      <c r="D1299" s="662"/>
      <c r="E1299" s="663"/>
      <c r="F1299" s="287" t="s">
        <v>13</v>
      </c>
      <c r="G1299" s="275" t="s">
        <v>262</v>
      </c>
      <c r="H1299" s="287" t="s">
        <v>263</v>
      </c>
      <c r="I1299" s="275" t="s">
        <v>264</v>
      </c>
      <c r="J1299" s="195"/>
      <c r="K1299" s="314"/>
      <c r="L1299" s="314"/>
      <c r="M1299" s="314"/>
      <c r="N1299" s="314"/>
      <c r="O1299" s="314"/>
      <c r="P1299" s="314"/>
      <c r="Q1299" s="314"/>
      <c r="R1299" s="314"/>
      <c r="S1299" s="314"/>
      <c r="T1299" s="314"/>
      <c r="U1299" s="314"/>
      <c r="V1299" s="314"/>
      <c r="W1299" s="314"/>
      <c r="X1299" s="314"/>
      <c r="Y1299" s="314"/>
      <c r="Z1299" s="314"/>
      <c r="AA1299" s="314"/>
      <c r="AB1299" s="314"/>
      <c r="AC1299" s="314"/>
      <c r="AD1299" s="314"/>
      <c r="AE1299" s="314"/>
      <c r="AF1299" s="314"/>
      <c r="AG1299" s="314"/>
      <c r="AH1299" s="314"/>
      <c r="AI1299" s="314"/>
      <c r="AJ1299" s="314"/>
      <c r="AK1299" s="314"/>
      <c r="AL1299" s="314"/>
      <c r="AM1299" s="314"/>
      <c r="AN1299" s="314"/>
      <c r="AO1299" s="314"/>
    </row>
    <row r="1300" spans="1:41" ht="14.25" customHeight="1">
      <c r="A1300" s="314"/>
      <c r="B1300" s="669" t="s">
        <v>265</v>
      </c>
      <c r="C1300" s="662"/>
      <c r="D1300" s="662"/>
      <c r="E1300" s="663"/>
      <c r="F1300" s="288" t="s">
        <v>266</v>
      </c>
      <c r="G1300" s="289">
        <f>+J1320*0.05</f>
        <v>1965.625</v>
      </c>
      <c r="H1300" s="288"/>
      <c r="I1300" s="289">
        <v>6125.0000000000009</v>
      </c>
      <c r="J1300" s="197"/>
      <c r="K1300" s="314"/>
      <c r="L1300" s="314"/>
      <c r="M1300" s="314"/>
      <c r="N1300" s="314"/>
      <c r="O1300" s="314"/>
      <c r="P1300" s="314"/>
      <c r="Q1300" s="314"/>
      <c r="R1300" s="314"/>
      <c r="S1300" s="314"/>
      <c r="T1300" s="314"/>
      <c r="U1300" s="314"/>
      <c r="V1300" s="314"/>
      <c r="W1300" s="314"/>
      <c r="X1300" s="314"/>
      <c r="Y1300" s="314"/>
      <c r="Z1300" s="314"/>
      <c r="AA1300" s="314"/>
      <c r="AB1300" s="314"/>
      <c r="AC1300" s="314"/>
      <c r="AD1300" s="314"/>
      <c r="AE1300" s="314"/>
      <c r="AF1300" s="314"/>
      <c r="AG1300" s="314"/>
      <c r="AH1300" s="314"/>
      <c r="AI1300" s="314"/>
      <c r="AJ1300" s="314"/>
      <c r="AK1300" s="314"/>
      <c r="AL1300" s="314"/>
      <c r="AM1300" s="314"/>
      <c r="AN1300" s="314"/>
      <c r="AO1300" s="314"/>
    </row>
    <row r="1301" spans="1:41" ht="12" customHeight="1">
      <c r="A1301" s="314"/>
      <c r="B1301" s="684"/>
      <c r="C1301" s="662"/>
      <c r="D1301" s="662"/>
      <c r="E1301" s="663"/>
      <c r="F1301" s="290"/>
      <c r="G1301" s="289"/>
      <c r="H1301" s="288"/>
      <c r="I1301" s="289"/>
      <c r="J1301" s="199"/>
      <c r="K1301" s="314"/>
      <c r="L1301" s="314"/>
      <c r="M1301" s="314"/>
      <c r="N1301" s="314"/>
      <c r="O1301" s="314"/>
      <c r="P1301" s="314"/>
      <c r="Q1301" s="314"/>
      <c r="R1301" s="314"/>
      <c r="S1301" s="314"/>
      <c r="T1301" s="314"/>
      <c r="U1301" s="314"/>
      <c r="V1301" s="314"/>
      <c r="W1301" s="314"/>
      <c r="X1301" s="314"/>
      <c r="Y1301" s="314"/>
      <c r="Z1301" s="314"/>
      <c r="AA1301" s="314"/>
      <c r="AB1301" s="314"/>
      <c r="AC1301" s="314"/>
      <c r="AD1301" s="314"/>
      <c r="AE1301" s="314"/>
      <c r="AF1301" s="314"/>
      <c r="AG1301" s="314"/>
      <c r="AH1301" s="314"/>
      <c r="AI1301" s="314"/>
      <c r="AJ1301" s="314"/>
      <c r="AK1301" s="314"/>
      <c r="AL1301" s="314"/>
      <c r="AM1301" s="314"/>
      <c r="AN1301" s="314"/>
      <c r="AO1301" s="314"/>
    </row>
    <row r="1302" spans="1:41" ht="12" customHeight="1">
      <c r="A1302" s="314"/>
      <c r="B1302" s="684"/>
      <c r="C1302" s="662"/>
      <c r="D1302" s="662"/>
      <c r="E1302" s="663"/>
      <c r="F1302" s="290"/>
      <c r="G1302" s="289"/>
      <c r="H1302" s="288"/>
      <c r="I1302" s="289"/>
      <c r="J1302" s="199"/>
      <c r="K1302" s="314"/>
      <c r="L1302" s="314"/>
      <c r="M1302" s="314"/>
      <c r="N1302" s="314"/>
      <c r="O1302" s="314"/>
      <c r="P1302" s="314"/>
      <c r="Q1302" s="314"/>
      <c r="R1302" s="314"/>
      <c r="S1302" s="314"/>
      <c r="T1302" s="314"/>
      <c r="U1302" s="314"/>
      <c r="V1302" s="314"/>
      <c r="W1302" s="314"/>
      <c r="X1302" s="314"/>
      <c r="Y1302" s="314"/>
      <c r="Z1302" s="314"/>
      <c r="AA1302" s="314"/>
      <c r="AB1302" s="314"/>
      <c r="AC1302" s="314"/>
      <c r="AD1302" s="314"/>
      <c r="AE1302" s="314"/>
      <c r="AF1302" s="314"/>
      <c r="AG1302" s="314"/>
      <c r="AH1302" s="314"/>
      <c r="AI1302" s="314"/>
      <c r="AJ1302" s="314"/>
      <c r="AK1302" s="314"/>
      <c r="AL1302" s="314"/>
      <c r="AM1302" s="314"/>
      <c r="AN1302" s="314"/>
      <c r="AO1302" s="314"/>
    </row>
    <row r="1303" spans="1:41" ht="12" customHeight="1">
      <c r="A1303" s="314"/>
      <c r="B1303" s="684"/>
      <c r="C1303" s="662"/>
      <c r="D1303" s="662"/>
      <c r="E1303" s="663"/>
      <c r="F1303" s="290"/>
      <c r="G1303" s="289"/>
      <c r="H1303" s="288"/>
      <c r="I1303" s="289"/>
      <c r="J1303" s="199"/>
      <c r="K1303" s="314"/>
      <c r="L1303" s="314"/>
      <c r="M1303" s="314"/>
      <c r="N1303" s="314"/>
      <c r="O1303" s="314"/>
      <c r="P1303" s="314"/>
      <c r="Q1303" s="314"/>
      <c r="R1303" s="314"/>
      <c r="S1303" s="314"/>
      <c r="T1303" s="314"/>
      <c r="U1303" s="314"/>
      <c r="V1303" s="314"/>
      <c r="W1303" s="314"/>
      <c r="X1303" s="314"/>
      <c r="Y1303" s="314"/>
      <c r="Z1303" s="314"/>
      <c r="AA1303" s="314"/>
      <c r="AB1303" s="314"/>
      <c r="AC1303" s="314"/>
      <c r="AD1303" s="314"/>
      <c r="AE1303" s="314"/>
      <c r="AF1303" s="314"/>
      <c r="AG1303" s="314"/>
      <c r="AH1303" s="314"/>
      <c r="AI1303" s="314"/>
      <c r="AJ1303" s="314"/>
      <c r="AK1303" s="314"/>
      <c r="AL1303" s="314"/>
      <c r="AM1303" s="314"/>
      <c r="AN1303" s="314"/>
      <c r="AO1303" s="314"/>
    </row>
    <row r="1304" spans="1:41" ht="12" customHeight="1">
      <c r="A1304" s="314"/>
      <c r="B1304" s="307"/>
      <c r="C1304" s="173"/>
      <c r="D1304" s="173"/>
      <c r="E1304" s="175"/>
      <c r="F1304" s="288"/>
      <c r="G1304" s="289"/>
      <c r="H1304" s="288"/>
      <c r="I1304" s="289"/>
      <c r="J1304" s="199" t="s">
        <v>267</v>
      </c>
      <c r="K1304" s="314"/>
      <c r="L1304" s="314"/>
      <c r="M1304" s="314"/>
      <c r="N1304" s="314"/>
      <c r="O1304" s="314"/>
      <c r="P1304" s="314"/>
      <c r="Q1304" s="314"/>
      <c r="R1304" s="314"/>
      <c r="S1304" s="314"/>
      <c r="T1304" s="314"/>
      <c r="U1304" s="314"/>
      <c r="V1304" s="314"/>
      <c r="W1304" s="314"/>
      <c r="X1304" s="314"/>
      <c r="Y1304" s="314"/>
      <c r="Z1304" s="314"/>
      <c r="AA1304" s="314"/>
      <c r="AB1304" s="314"/>
      <c r="AC1304" s="314"/>
      <c r="AD1304" s="314"/>
      <c r="AE1304" s="314"/>
      <c r="AF1304" s="314"/>
      <c r="AG1304" s="314"/>
      <c r="AH1304" s="314"/>
      <c r="AI1304" s="314"/>
      <c r="AJ1304" s="314"/>
      <c r="AK1304" s="314"/>
      <c r="AL1304" s="314"/>
      <c r="AM1304" s="314"/>
      <c r="AN1304" s="314"/>
      <c r="AO1304" s="314"/>
    </row>
    <row r="1305" spans="1:41" ht="12" customHeight="1">
      <c r="A1305" s="314"/>
      <c r="B1305" s="689" t="s">
        <v>268</v>
      </c>
      <c r="C1305" s="662"/>
      <c r="D1305" s="662"/>
      <c r="E1305" s="663"/>
      <c r="F1305" s="287" t="s">
        <v>13</v>
      </c>
      <c r="G1305" s="275" t="s">
        <v>269</v>
      </c>
      <c r="H1305" s="287" t="s">
        <v>209</v>
      </c>
      <c r="I1305" s="275" t="s">
        <v>264</v>
      </c>
      <c r="J1305" s="203">
        <f>SUM(I1300:I1303)</f>
        <v>6125.0000000000009</v>
      </c>
      <c r="K1305" s="314"/>
      <c r="L1305" s="314"/>
      <c r="M1305" s="314"/>
      <c r="N1305" s="314"/>
      <c r="O1305" s="314"/>
      <c r="P1305" s="314"/>
      <c r="Q1305" s="314"/>
      <c r="R1305" s="314"/>
      <c r="S1305" s="314"/>
      <c r="T1305" s="314"/>
      <c r="U1305" s="314"/>
      <c r="V1305" s="314"/>
      <c r="W1305" s="314"/>
      <c r="X1305" s="314"/>
      <c r="Y1305" s="314"/>
      <c r="Z1305" s="314"/>
      <c r="AA1305" s="314"/>
      <c r="AB1305" s="314"/>
      <c r="AC1305" s="314"/>
      <c r="AD1305" s="314"/>
      <c r="AE1305" s="314"/>
      <c r="AF1305" s="314"/>
      <c r="AG1305" s="314"/>
      <c r="AH1305" s="314"/>
      <c r="AI1305" s="314"/>
      <c r="AJ1305" s="314"/>
      <c r="AK1305" s="314"/>
      <c r="AL1305" s="314"/>
      <c r="AM1305" s="314"/>
      <c r="AN1305" s="314"/>
      <c r="AO1305" s="314"/>
    </row>
    <row r="1306" spans="1:41" ht="12" customHeight="1">
      <c r="A1306" s="314"/>
      <c r="B1306" s="684" t="s">
        <v>319</v>
      </c>
      <c r="C1306" s="662"/>
      <c r="D1306" s="662"/>
      <c r="E1306" s="663"/>
      <c r="F1306" s="290" t="s">
        <v>21</v>
      </c>
      <c r="G1306" s="289" t="e">
        <f>MATERIALES!#REF!</f>
        <v>#REF!</v>
      </c>
      <c r="H1306" s="291">
        <v>1</v>
      </c>
      <c r="I1306" s="292" t="e">
        <f t="shared" si="103" ref="I1306:I1313">+G1306*H1306</f>
        <v>#REF!</v>
      </c>
      <c r="J1306" s="195"/>
      <c r="K1306" s="314"/>
      <c r="L1306" s="314"/>
      <c r="M1306" s="314"/>
      <c r="N1306" s="314"/>
      <c r="O1306" s="314"/>
      <c r="P1306" s="314"/>
      <c r="Q1306" s="314"/>
      <c r="R1306" s="314"/>
      <c r="S1306" s="314"/>
      <c r="T1306" s="314"/>
      <c r="U1306" s="314"/>
      <c r="V1306" s="314"/>
      <c r="W1306" s="314"/>
      <c r="X1306" s="314"/>
      <c r="Y1306" s="314"/>
      <c r="Z1306" s="314"/>
      <c r="AA1306" s="314"/>
      <c r="AB1306" s="314"/>
      <c r="AC1306" s="314"/>
      <c r="AD1306" s="314"/>
      <c r="AE1306" s="314"/>
      <c r="AF1306" s="314"/>
      <c r="AG1306" s="314"/>
      <c r="AH1306" s="314"/>
      <c r="AI1306" s="314"/>
      <c r="AJ1306" s="314"/>
      <c r="AK1306" s="314"/>
      <c r="AL1306" s="314"/>
      <c r="AM1306" s="314"/>
      <c r="AN1306" s="314"/>
      <c r="AO1306" s="314"/>
    </row>
    <row r="1307" spans="1:41" ht="12" customHeight="1">
      <c r="A1307" s="314"/>
      <c r="B1307" s="684" t="s">
        <v>320</v>
      </c>
      <c r="C1307" s="662"/>
      <c r="D1307" s="662"/>
      <c r="E1307" s="663"/>
      <c r="F1307" s="290" t="s">
        <v>272</v>
      </c>
      <c r="G1307" s="289" t="str">
        <f>MATERIALES!$C$26</f>
        <v>Bisagra cobrizada 3" x 2"</v>
      </c>
      <c r="H1307" s="291">
        <v>1</v>
      </c>
      <c r="I1307" s="292" t="e">
        <f t="shared" si="103"/>
        <v>#VALUE!</v>
      </c>
      <c r="J1307" s="197"/>
      <c r="K1307" s="314"/>
      <c r="L1307" s="314"/>
      <c r="M1307" s="314"/>
      <c r="N1307" s="314"/>
      <c r="O1307" s="314"/>
      <c r="P1307" s="314"/>
      <c r="Q1307" s="314"/>
      <c r="R1307" s="314"/>
      <c r="S1307" s="314"/>
      <c r="T1307" s="314"/>
      <c r="U1307" s="314"/>
      <c r="V1307" s="314"/>
      <c r="W1307" s="314"/>
      <c r="X1307" s="314"/>
      <c r="Y1307" s="314"/>
      <c r="Z1307" s="314"/>
      <c r="AA1307" s="314"/>
      <c r="AB1307" s="314"/>
      <c r="AC1307" s="314"/>
      <c r="AD1307" s="314"/>
      <c r="AE1307" s="314"/>
      <c r="AF1307" s="314"/>
      <c r="AG1307" s="314"/>
      <c r="AH1307" s="314"/>
      <c r="AI1307" s="314"/>
      <c r="AJ1307" s="314"/>
      <c r="AK1307" s="314"/>
      <c r="AL1307" s="314"/>
      <c r="AM1307" s="314"/>
      <c r="AN1307" s="314"/>
      <c r="AO1307" s="314"/>
    </row>
    <row r="1308" spans="1:41" ht="12" customHeight="1">
      <c r="A1308" s="314"/>
      <c r="B1308" s="684" t="s">
        <v>321</v>
      </c>
      <c r="C1308" s="662"/>
      <c r="D1308" s="662"/>
      <c r="E1308" s="663"/>
      <c r="F1308" s="290" t="s">
        <v>21</v>
      </c>
      <c r="G1308" s="289" t="e">
        <f>MATERIALES!#REF!</f>
        <v>#REF!</v>
      </c>
      <c r="H1308" s="291">
        <v>3</v>
      </c>
      <c r="I1308" s="292" t="e">
        <f t="shared" si="103"/>
        <v>#REF!</v>
      </c>
      <c r="J1308" s="197"/>
      <c r="K1308" s="314"/>
      <c r="L1308" s="314"/>
      <c r="M1308" s="314"/>
      <c r="N1308" s="314"/>
      <c r="O1308" s="314"/>
      <c r="P1308" s="314"/>
      <c r="Q1308" s="314"/>
      <c r="R1308" s="314"/>
      <c r="S1308" s="314"/>
      <c r="T1308" s="314"/>
      <c r="U1308" s="314"/>
      <c r="V1308" s="314"/>
      <c r="W1308" s="314"/>
      <c r="X1308" s="314"/>
      <c r="Y1308" s="314"/>
      <c r="Z1308" s="314"/>
      <c r="AA1308" s="314"/>
      <c r="AB1308" s="314"/>
      <c r="AC1308" s="314"/>
      <c r="AD1308" s="314"/>
      <c r="AE1308" s="314"/>
      <c r="AF1308" s="314"/>
      <c r="AG1308" s="314"/>
      <c r="AH1308" s="314"/>
      <c r="AI1308" s="314"/>
      <c r="AJ1308" s="314"/>
      <c r="AK1308" s="314"/>
      <c r="AL1308" s="314"/>
      <c r="AM1308" s="314"/>
      <c r="AN1308" s="314"/>
      <c r="AO1308" s="314"/>
    </row>
    <row r="1309" spans="1:41" ht="12" customHeight="1">
      <c r="A1309" s="314"/>
      <c r="B1309" s="684" t="s">
        <v>358</v>
      </c>
      <c r="C1309" s="662"/>
      <c r="D1309" s="662"/>
      <c r="E1309" s="663"/>
      <c r="F1309" s="290" t="s">
        <v>51</v>
      </c>
      <c r="G1309" s="289" t="e">
        <f>MATERIALES!#REF!</f>
        <v>#REF!</v>
      </c>
      <c r="H1309" s="291">
        <v>3.02</v>
      </c>
      <c r="I1309" s="292" t="e">
        <f t="shared" si="103"/>
        <v>#REF!</v>
      </c>
      <c r="J1309" s="197"/>
      <c r="K1309" s="314"/>
      <c r="L1309" s="314"/>
      <c r="M1309" s="314"/>
      <c r="N1309" s="314"/>
      <c r="O1309" s="314"/>
      <c r="P1309" s="314"/>
      <c r="Q1309" s="314"/>
      <c r="R1309" s="314"/>
      <c r="S1309" s="314"/>
      <c r="T1309" s="314"/>
      <c r="U1309" s="314"/>
      <c r="V1309" s="314"/>
      <c r="W1309" s="314"/>
      <c r="X1309" s="314"/>
      <c r="Y1309" s="314"/>
      <c r="Z1309" s="314"/>
      <c r="AA1309" s="314"/>
      <c r="AB1309" s="314"/>
      <c r="AC1309" s="314"/>
      <c r="AD1309" s="314"/>
      <c r="AE1309" s="314"/>
      <c r="AF1309" s="314"/>
      <c r="AG1309" s="314"/>
      <c r="AH1309" s="314"/>
      <c r="AI1309" s="314"/>
      <c r="AJ1309" s="314"/>
      <c r="AK1309" s="314"/>
      <c r="AL1309" s="314"/>
      <c r="AM1309" s="314"/>
      <c r="AN1309" s="314"/>
      <c r="AO1309" s="314"/>
    </row>
    <row r="1310" spans="1:41" ht="12" customHeight="1">
      <c r="A1310" s="314"/>
      <c r="B1310" s="685" t="s">
        <v>359</v>
      </c>
      <c r="C1310" s="662"/>
      <c r="D1310" s="662"/>
      <c r="E1310" s="663"/>
      <c r="F1310" s="290" t="s">
        <v>21</v>
      </c>
      <c r="G1310" s="289" t="e">
        <f>MATERIALES!#REF!</f>
        <v>#REF!</v>
      </c>
      <c r="H1310" s="291">
        <v>0.90</v>
      </c>
      <c r="I1310" s="292" t="e">
        <f t="shared" si="103"/>
        <v>#REF!</v>
      </c>
      <c r="J1310" s="197"/>
      <c r="K1310" s="314"/>
      <c r="L1310" s="314"/>
      <c r="M1310" s="314"/>
      <c r="N1310" s="314"/>
      <c r="O1310" s="314"/>
      <c r="P1310" s="314"/>
      <c r="Q1310" s="314"/>
      <c r="R1310" s="314"/>
      <c r="S1310" s="314"/>
      <c r="T1310" s="314"/>
      <c r="U1310" s="314"/>
      <c r="V1310" s="314"/>
      <c r="W1310" s="314"/>
      <c r="X1310" s="314"/>
      <c r="Y1310" s="314"/>
      <c r="Z1310" s="314"/>
      <c r="AA1310" s="314"/>
      <c r="AB1310" s="314"/>
      <c r="AC1310" s="314"/>
      <c r="AD1310" s="314"/>
      <c r="AE1310" s="314"/>
      <c r="AF1310" s="314"/>
      <c r="AG1310" s="314"/>
      <c r="AH1310" s="314"/>
      <c r="AI1310" s="314"/>
      <c r="AJ1310" s="314"/>
      <c r="AK1310" s="314"/>
      <c r="AL1310" s="314"/>
      <c r="AM1310" s="314"/>
      <c r="AN1310" s="314"/>
      <c r="AO1310" s="314"/>
    </row>
    <row r="1311" spans="1:41" ht="12" customHeight="1">
      <c r="A1311" s="314"/>
      <c r="B1311" s="684" t="s">
        <v>304</v>
      </c>
      <c r="C1311" s="662"/>
      <c r="D1311" s="662"/>
      <c r="E1311" s="663"/>
      <c r="F1311" s="290" t="s">
        <v>35</v>
      </c>
      <c r="G1311" s="305" t="e">
        <f>#REF!</f>
        <v>#REF!</v>
      </c>
      <c r="H1311" s="291">
        <v>0.33</v>
      </c>
      <c r="I1311" s="292" t="e">
        <f t="shared" si="103"/>
        <v>#REF!</v>
      </c>
      <c r="J1311" s="197"/>
      <c r="K1311" s="314"/>
      <c r="L1311" s="314"/>
      <c r="M1311" s="314"/>
      <c r="N1311" s="314"/>
      <c r="O1311" s="314"/>
      <c r="P1311" s="314"/>
      <c r="Q1311" s="314"/>
      <c r="R1311" s="314"/>
      <c r="S1311" s="314"/>
      <c r="T1311" s="314"/>
      <c r="U1311" s="314"/>
      <c r="V1311" s="314"/>
      <c r="W1311" s="314"/>
      <c r="X1311" s="314"/>
      <c r="Y1311" s="314"/>
      <c r="Z1311" s="314"/>
      <c r="AA1311" s="314"/>
      <c r="AB1311" s="314"/>
      <c r="AC1311" s="314"/>
      <c r="AD1311" s="314"/>
      <c r="AE1311" s="314"/>
      <c r="AF1311" s="314"/>
      <c r="AG1311" s="314"/>
      <c r="AH1311" s="314"/>
      <c r="AI1311" s="314"/>
      <c r="AJ1311" s="314"/>
      <c r="AK1311" s="314"/>
      <c r="AL1311" s="314"/>
      <c r="AM1311" s="314"/>
      <c r="AN1311" s="314"/>
      <c r="AO1311" s="314"/>
    </row>
    <row r="1312" spans="1:41" ht="12" customHeight="1">
      <c r="A1312" s="314"/>
      <c r="B1312" s="684"/>
      <c r="C1312" s="662"/>
      <c r="D1312" s="662"/>
      <c r="E1312" s="663"/>
      <c r="F1312" s="290"/>
      <c r="G1312" s="305"/>
      <c r="H1312" s="291"/>
      <c r="I1312" s="292">
        <f t="shared" si="103"/>
        <v>0</v>
      </c>
      <c r="J1312" s="197"/>
      <c r="K1312" s="314"/>
      <c r="L1312" s="314"/>
      <c r="M1312" s="314"/>
      <c r="N1312" s="314"/>
      <c r="O1312" s="314"/>
      <c r="P1312" s="314"/>
      <c r="Q1312" s="314"/>
      <c r="R1312" s="314"/>
      <c r="S1312" s="314"/>
      <c r="T1312" s="314"/>
      <c r="U1312" s="314"/>
      <c r="V1312" s="314"/>
      <c r="W1312" s="314"/>
      <c r="X1312" s="314"/>
      <c r="Y1312" s="314"/>
      <c r="Z1312" s="314"/>
      <c r="AA1312" s="314"/>
      <c r="AB1312" s="314"/>
      <c r="AC1312" s="314"/>
      <c r="AD1312" s="314"/>
      <c r="AE1312" s="314"/>
      <c r="AF1312" s="314"/>
      <c r="AG1312" s="314"/>
      <c r="AH1312" s="314"/>
      <c r="AI1312" s="314"/>
      <c r="AJ1312" s="314"/>
      <c r="AK1312" s="314"/>
      <c r="AL1312" s="314"/>
      <c r="AM1312" s="314"/>
      <c r="AN1312" s="314"/>
      <c r="AO1312" s="314"/>
    </row>
    <row r="1313" spans="1:41" ht="12" customHeight="1">
      <c r="A1313" s="314"/>
      <c r="B1313" s="686"/>
      <c r="C1313" s="662"/>
      <c r="D1313" s="662"/>
      <c r="E1313" s="663"/>
      <c r="F1313" s="290"/>
      <c r="G1313" s="289"/>
      <c r="H1313" s="361"/>
      <c r="I1313" s="292">
        <f t="shared" si="103"/>
        <v>0</v>
      </c>
      <c r="J1313" s="197"/>
      <c r="K1313" s="314"/>
      <c r="L1313" s="314"/>
      <c r="M1313" s="314"/>
      <c r="N1313" s="314"/>
      <c r="O1313" s="314"/>
      <c r="P1313" s="314"/>
      <c r="Q1313" s="314"/>
      <c r="R1313" s="314"/>
      <c r="S1313" s="314"/>
      <c r="T1313" s="314"/>
      <c r="U1313" s="314"/>
      <c r="V1313" s="314"/>
      <c r="W1313" s="314"/>
      <c r="X1313" s="314"/>
      <c r="Y1313" s="314"/>
      <c r="Z1313" s="314"/>
      <c r="AA1313" s="314"/>
      <c r="AB1313" s="314"/>
      <c r="AC1313" s="314"/>
      <c r="AD1313" s="314"/>
      <c r="AE1313" s="314"/>
      <c r="AF1313" s="314"/>
      <c r="AG1313" s="314"/>
      <c r="AH1313" s="314"/>
      <c r="AI1313" s="314"/>
      <c r="AJ1313" s="314"/>
      <c r="AK1313" s="314"/>
      <c r="AL1313" s="314"/>
      <c r="AM1313" s="314"/>
      <c r="AN1313" s="314"/>
      <c r="AO1313" s="314"/>
    </row>
    <row r="1314" spans="1:41" ht="12" customHeight="1">
      <c r="A1314" s="314"/>
      <c r="B1314" s="684"/>
      <c r="C1314" s="662"/>
      <c r="D1314" s="662"/>
      <c r="E1314" s="663"/>
      <c r="F1314" s="290"/>
      <c r="G1314" s="289"/>
      <c r="H1314" s="291"/>
      <c r="I1314" s="292"/>
      <c r="J1314" s="195" t="s">
        <v>267</v>
      </c>
      <c r="K1314" s="314"/>
      <c r="L1314" s="314"/>
      <c r="M1314" s="314"/>
      <c r="N1314" s="314"/>
      <c r="O1314" s="314"/>
      <c r="P1314" s="314"/>
      <c r="Q1314" s="314"/>
      <c r="R1314" s="314"/>
      <c r="S1314" s="314"/>
      <c r="T1314" s="314"/>
      <c r="U1314" s="314"/>
      <c r="V1314" s="314"/>
      <c r="W1314" s="314"/>
      <c r="X1314" s="314"/>
      <c r="Y1314" s="314"/>
      <c r="Z1314" s="314"/>
      <c r="AA1314" s="314"/>
      <c r="AB1314" s="314"/>
      <c r="AC1314" s="314"/>
      <c r="AD1314" s="314"/>
      <c r="AE1314" s="314"/>
      <c r="AF1314" s="314"/>
      <c r="AG1314" s="314"/>
      <c r="AH1314" s="314"/>
      <c r="AI1314" s="314"/>
      <c r="AJ1314" s="314"/>
      <c r="AK1314" s="314"/>
      <c r="AL1314" s="314"/>
      <c r="AM1314" s="314"/>
      <c r="AN1314" s="314"/>
      <c r="AO1314" s="314"/>
    </row>
    <row r="1315" spans="1:41" ht="12" customHeight="1">
      <c r="A1315" s="314"/>
      <c r="B1315" s="356"/>
      <c r="C1315" s="357"/>
      <c r="D1315" s="357"/>
      <c r="E1315" s="358"/>
      <c r="F1315" s="359"/>
      <c r="G1315" s="360"/>
      <c r="H1315" s="297"/>
      <c r="I1315" s="299"/>
      <c r="J1315" s="215" t="e">
        <f>SUM(I1306:I1314)</f>
        <v>#REF!</v>
      </c>
      <c r="K1315" s="314"/>
      <c r="L1315" s="314"/>
      <c r="M1315" s="314"/>
      <c r="N1315" s="314"/>
      <c r="O1315" s="314"/>
      <c r="P1315" s="314"/>
      <c r="Q1315" s="314"/>
      <c r="R1315" s="314"/>
      <c r="S1315" s="314"/>
      <c r="T1315" s="314"/>
      <c r="U1315" s="314"/>
      <c r="V1315" s="314"/>
      <c r="W1315" s="314"/>
      <c r="X1315" s="314"/>
      <c r="Y1315" s="314"/>
      <c r="Z1315" s="314"/>
      <c r="AA1315" s="314"/>
      <c r="AB1315" s="314"/>
      <c r="AC1315" s="314"/>
      <c r="AD1315" s="314"/>
      <c r="AE1315" s="314"/>
      <c r="AF1315" s="314"/>
      <c r="AG1315" s="314"/>
      <c r="AH1315" s="314"/>
      <c r="AI1315" s="314"/>
      <c r="AJ1315" s="314"/>
      <c r="AK1315" s="314"/>
      <c r="AL1315" s="314"/>
      <c r="AM1315" s="314"/>
      <c r="AN1315" s="314"/>
      <c r="AO1315" s="314"/>
    </row>
    <row r="1316" spans="1:41" ht="12" customHeight="1">
      <c r="A1316" s="314"/>
      <c r="B1316" s="687"/>
      <c r="C1316" s="662"/>
      <c r="D1316" s="662"/>
      <c r="E1316" s="663"/>
      <c r="F1316" s="310"/>
      <c r="G1316" s="311"/>
      <c r="H1316" s="297"/>
      <c r="I1316" s="311"/>
      <c r="J1316" s="195"/>
      <c r="K1316" s="314"/>
      <c r="L1316" s="314"/>
      <c r="M1316" s="314"/>
      <c r="N1316" s="314"/>
      <c r="O1316" s="314"/>
      <c r="P1316" s="314"/>
      <c r="Q1316" s="314"/>
      <c r="R1316" s="314"/>
      <c r="S1316" s="314"/>
      <c r="T1316" s="314"/>
      <c r="U1316" s="314"/>
      <c r="V1316" s="314"/>
      <c r="W1316" s="314"/>
      <c r="X1316" s="314"/>
      <c r="Y1316" s="314"/>
      <c r="Z1316" s="314"/>
      <c r="AA1316" s="314"/>
      <c r="AB1316" s="314"/>
      <c r="AC1316" s="314"/>
      <c r="AD1316" s="314"/>
      <c r="AE1316" s="314"/>
      <c r="AF1316" s="314"/>
      <c r="AG1316" s="314"/>
      <c r="AH1316" s="314"/>
      <c r="AI1316" s="314"/>
      <c r="AJ1316" s="314"/>
      <c r="AK1316" s="314"/>
      <c r="AL1316" s="314"/>
      <c r="AM1316" s="314"/>
      <c r="AN1316" s="314"/>
      <c r="AO1316" s="314"/>
    </row>
    <row r="1317" spans="1:41" ht="12" customHeight="1">
      <c r="A1317" s="314"/>
      <c r="B1317" s="689" t="s">
        <v>273</v>
      </c>
      <c r="C1317" s="663"/>
      <c r="D1317" s="287" t="s">
        <v>14</v>
      </c>
      <c r="E1317" s="293" t="s">
        <v>274</v>
      </c>
      <c r="F1317" s="294" t="s">
        <v>275</v>
      </c>
      <c r="G1317" s="293" t="s">
        <v>276</v>
      </c>
      <c r="H1317" s="294" t="s">
        <v>277</v>
      </c>
      <c r="I1317" s="293" t="s">
        <v>278</v>
      </c>
      <c r="J1317" s="206"/>
      <c r="K1317" s="314"/>
      <c r="L1317" s="314"/>
      <c r="M1317" s="314"/>
      <c r="N1317" s="314"/>
      <c r="O1317" s="314"/>
      <c r="P1317" s="314"/>
      <c r="Q1317" s="314"/>
      <c r="R1317" s="314"/>
      <c r="S1317" s="314"/>
      <c r="T1317" s="314"/>
      <c r="U1317" s="314"/>
      <c r="V1317" s="314"/>
      <c r="W1317" s="314"/>
      <c r="X1317" s="314"/>
      <c r="Y1317" s="314"/>
      <c r="Z1317" s="314"/>
      <c r="AA1317" s="314"/>
      <c r="AB1317" s="314"/>
      <c r="AC1317" s="314"/>
      <c r="AD1317" s="314"/>
      <c r="AE1317" s="314"/>
      <c r="AF1317" s="314"/>
      <c r="AG1317" s="314"/>
      <c r="AH1317" s="314"/>
      <c r="AI1317" s="314"/>
      <c r="AJ1317" s="314"/>
      <c r="AK1317" s="314"/>
      <c r="AL1317" s="314"/>
      <c r="AM1317" s="314"/>
      <c r="AN1317" s="314"/>
      <c r="AO1317" s="314"/>
    </row>
    <row r="1318" spans="1:41" ht="12" customHeight="1">
      <c r="A1318" s="314"/>
      <c r="B1318" s="684" t="s">
        <v>279</v>
      </c>
      <c r="C1318" s="663"/>
      <c r="D1318" s="288">
        <v>1</v>
      </c>
      <c r="E1318" s="195">
        <f>90000*D1318</f>
        <v>90000</v>
      </c>
      <c r="F1318" s="196">
        <v>85</v>
      </c>
      <c r="G1318" s="195">
        <f t="shared" si="104" ref="G1318:G1319">SUM(E1318*(1+F1318/100))</f>
        <v>166500</v>
      </c>
      <c r="H1318" s="288">
        <v>8</v>
      </c>
      <c r="I1318" s="292">
        <f t="shared" si="105" ref="I1318:I1319">+G1318/H1318</f>
        <v>20812.50</v>
      </c>
      <c r="J1318" s="206"/>
      <c r="K1318" s="314"/>
      <c r="L1318" s="314"/>
      <c r="M1318" s="314"/>
      <c r="N1318" s="314"/>
      <c r="O1318" s="314"/>
      <c r="P1318" s="314"/>
      <c r="Q1318" s="314"/>
      <c r="R1318" s="314"/>
      <c r="S1318" s="314"/>
      <c r="T1318" s="314"/>
      <c r="U1318" s="314"/>
      <c r="V1318" s="314"/>
      <c r="W1318" s="314"/>
      <c r="X1318" s="314"/>
      <c r="Y1318" s="314"/>
      <c r="Z1318" s="314"/>
      <c r="AA1318" s="314"/>
      <c r="AB1318" s="314"/>
      <c r="AC1318" s="314"/>
      <c r="AD1318" s="314"/>
      <c r="AE1318" s="314"/>
      <c r="AF1318" s="314"/>
      <c r="AG1318" s="314"/>
      <c r="AH1318" s="314"/>
      <c r="AI1318" s="314"/>
      <c r="AJ1318" s="314"/>
      <c r="AK1318" s="314"/>
      <c r="AL1318" s="314"/>
      <c r="AM1318" s="314"/>
      <c r="AN1318" s="314"/>
      <c r="AO1318" s="314"/>
    </row>
    <row r="1319" spans="1:41" ht="12" customHeight="1">
      <c r="A1319" s="314"/>
      <c r="B1319" s="684" t="s">
        <v>219</v>
      </c>
      <c r="C1319" s="663"/>
      <c r="D1319" s="288">
        <v>2</v>
      </c>
      <c r="E1319" s="195">
        <f>40000*D1319</f>
        <v>80000</v>
      </c>
      <c r="F1319" s="196">
        <f>F1318</f>
        <v>85</v>
      </c>
      <c r="G1319" s="195">
        <f t="shared" si="104"/>
        <v>148000</v>
      </c>
      <c r="H1319" s="288">
        <f>H1318</f>
        <v>8</v>
      </c>
      <c r="I1319" s="292">
        <f t="shared" si="105"/>
        <v>18500</v>
      </c>
      <c r="J1319" s="195" t="s">
        <v>267</v>
      </c>
      <c r="K1319" s="314"/>
      <c r="L1319" s="314"/>
      <c r="M1319" s="314"/>
      <c r="N1319" s="314"/>
      <c r="O1319" s="314"/>
      <c r="P1319" s="314"/>
      <c r="Q1319" s="314"/>
      <c r="R1319" s="314"/>
      <c r="S1319" s="314"/>
      <c r="T1319" s="314"/>
      <c r="U1319" s="314"/>
      <c r="V1319" s="314"/>
      <c r="W1319" s="314"/>
      <c r="X1319" s="314"/>
      <c r="Y1319" s="314"/>
      <c r="Z1319" s="314"/>
      <c r="AA1319" s="314"/>
      <c r="AB1319" s="314"/>
      <c r="AC1319" s="314"/>
      <c r="AD1319" s="314"/>
      <c r="AE1319" s="314"/>
      <c r="AF1319" s="314"/>
      <c r="AG1319" s="314"/>
      <c r="AH1319" s="314"/>
      <c r="AI1319" s="314"/>
      <c r="AJ1319" s="314"/>
      <c r="AK1319" s="314"/>
      <c r="AL1319" s="314"/>
      <c r="AM1319" s="314"/>
      <c r="AN1319" s="314"/>
      <c r="AO1319" s="314"/>
    </row>
    <row r="1320" spans="1:41" ht="12" customHeight="1">
      <c r="A1320" s="314"/>
      <c r="B1320" s="684"/>
      <c r="C1320" s="662"/>
      <c r="D1320" s="663"/>
      <c r="E1320" s="289"/>
      <c r="F1320" s="288"/>
      <c r="G1320" s="289"/>
      <c r="H1320" s="288"/>
      <c r="I1320" s="292"/>
      <c r="J1320" s="203">
        <f>SUM(I1318:I1319)</f>
        <v>39312.50</v>
      </c>
      <c r="K1320" s="314"/>
      <c r="L1320" s="314"/>
      <c r="M1320" s="314"/>
      <c r="N1320" s="314"/>
      <c r="O1320" s="314"/>
      <c r="P1320" s="314"/>
      <c r="Q1320" s="314"/>
      <c r="R1320" s="314"/>
      <c r="S1320" s="314"/>
      <c r="T1320" s="314"/>
      <c r="U1320" s="314"/>
      <c r="V1320" s="314"/>
      <c r="W1320" s="314"/>
      <c r="X1320" s="314"/>
      <c r="Y1320" s="314"/>
      <c r="Z1320" s="314"/>
      <c r="AA1320" s="314"/>
      <c r="AB1320" s="314"/>
      <c r="AC1320" s="314"/>
      <c r="AD1320" s="314"/>
      <c r="AE1320" s="314"/>
      <c r="AF1320" s="314"/>
      <c r="AG1320" s="314"/>
      <c r="AH1320" s="314"/>
      <c r="AI1320" s="314"/>
      <c r="AJ1320" s="314"/>
      <c r="AK1320" s="314"/>
      <c r="AL1320" s="314"/>
      <c r="AM1320" s="314"/>
      <c r="AN1320" s="314"/>
      <c r="AO1320" s="314"/>
    </row>
    <row r="1321" spans="1:41" ht="12" customHeight="1">
      <c r="A1321" s="314"/>
      <c r="B1321" s="687"/>
      <c r="C1321" s="662"/>
      <c r="D1321" s="663"/>
      <c r="E1321" s="292"/>
      <c r="F1321" s="288"/>
      <c r="G1321" s="292"/>
      <c r="H1321" s="288"/>
      <c r="I1321" s="292"/>
      <c r="J1321" s="195"/>
      <c r="K1321" s="314"/>
      <c r="L1321" s="314"/>
      <c r="M1321" s="314"/>
      <c r="N1321" s="314"/>
      <c r="O1321" s="314"/>
      <c r="P1321" s="314"/>
      <c r="Q1321" s="314"/>
      <c r="R1321" s="314"/>
      <c r="S1321" s="314"/>
      <c r="T1321" s="314"/>
      <c r="U1321" s="314"/>
      <c r="V1321" s="314"/>
      <c r="W1321" s="314"/>
      <c r="X1321" s="314"/>
      <c r="Y1321" s="314"/>
      <c r="Z1321" s="314"/>
      <c r="AA1321" s="314"/>
      <c r="AB1321" s="314"/>
      <c r="AC1321" s="314"/>
      <c r="AD1321" s="314"/>
      <c r="AE1321" s="314"/>
      <c r="AF1321" s="314"/>
      <c r="AG1321" s="314"/>
      <c r="AH1321" s="314"/>
      <c r="AI1321" s="314"/>
      <c r="AJ1321" s="314"/>
      <c r="AK1321" s="314"/>
      <c r="AL1321" s="314"/>
      <c r="AM1321" s="314"/>
      <c r="AN1321" s="314"/>
      <c r="AO1321" s="314"/>
    </row>
    <row r="1322" spans="1:41" ht="12" customHeight="1">
      <c r="A1322" s="314"/>
      <c r="B1322" s="689" t="s">
        <v>281</v>
      </c>
      <c r="C1322" s="662"/>
      <c r="D1322" s="663"/>
      <c r="E1322" s="293" t="s">
        <v>13</v>
      </c>
      <c r="F1322" s="294" t="s">
        <v>14</v>
      </c>
      <c r="G1322" s="312" t="s">
        <v>282</v>
      </c>
      <c r="H1322" s="294" t="s">
        <v>283</v>
      </c>
      <c r="I1322" s="293" t="s">
        <v>264</v>
      </c>
      <c r="J1322" s="195"/>
      <c r="K1322" s="314"/>
      <c r="L1322" s="314"/>
      <c r="M1322" s="314"/>
      <c r="N1322" s="314"/>
      <c r="O1322" s="314"/>
      <c r="P1322" s="314"/>
      <c r="Q1322" s="314"/>
      <c r="R1322" s="314"/>
      <c r="S1322" s="314"/>
      <c r="T1322" s="314"/>
      <c r="U1322" s="314"/>
      <c r="V1322" s="314"/>
      <c r="W1322" s="314"/>
      <c r="X1322" s="314"/>
      <c r="Y1322" s="314"/>
      <c r="Z1322" s="314"/>
      <c r="AA1322" s="314"/>
      <c r="AB1322" s="314"/>
      <c r="AC1322" s="314"/>
      <c r="AD1322" s="314"/>
      <c r="AE1322" s="314"/>
      <c r="AF1322" s="314"/>
      <c r="AG1322" s="314"/>
      <c r="AH1322" s="314"/>
      <c r="AI1322" s="314"/>
      <c r="AJ1322" s="314"/>
      <c r="AK1322" s="314"/>
      <c r="AL1322" s="314"/>
      <c r="AM1322" s="314"/>
      <c r="AN1322" s="314"/>
      <c r="AO1322" s="314"/>
    </row>
    <row r="1323" spans="1:41" ht="12" customHeight="1">
      <c r="A1323" s="314"/>
      <c r="B1323" s="684"/>
      <c r="C1323" s="662"/>
      <c r="D1323" s="663"/>
      <c r="E1323" s="301"/>
      <c r="F1323" s="297"/>
      <c r="G1323" s="312"/>
      <c r="H1323" s="297"/>
      <c r="I1323" s="299">
        <v>6000</v>
      </c>
      <c r="J1323" s="355"/>
      <c r="K1323" s="314"/>
      <c r="L1323" s="314"/>
      <c r="M1323" s="314"/>
      <c r="N1323" s="314"/>
      <c r="O1323" s="314"/>
      <c r="P1323" s="314"/>
      <c r="Q1323" s="314"/>
      <c r="R1323" s="314"/>
      <c r="S1323" s="314"/>
      <c r="T1323" s="314"/>
      <c r="U1323" s="314"/>
      <c r="V1323" s="314"/>
      <c r="W1323" s="314"/>
      <c r="X1323" s="314"/>
      <c r="Y1323" s="314"/>
      <c r="Z1323" s="314"/>
      <c r="AA1323" s="314"/>
      <c r="AB1323" s="314"/>
      <c r="AC1323" s="314"/>
      <c r="AD1323" s="314"/>
      <c r="AE1323" s="314"/>
      <c r="AF1323" s="314"/>
      <c r="AG1323" s="314"/>
      <c r="AH1323" s="314"/>
      <c r="AI1323" s="314"/>
      <c r="AJ1323" s="314"/>
      <c r="AK1323" s="314"/>
      <c r="AL1323" s="314"/>
      <c r="AM1323" s="314"/>
      <c r="AN1323" s="314"/>
      <c r="AO1323" s="314"/>
    </row>
    <row r="1324" spans="1:41" ht="12" customHeight="1">
      <c r="A1324" s="314"/>
      <c r="B1324" s="687"/>
      <c r="C1324" s="662"/>
      <c r="D1324" s="663"/>
      <c r="E1324" s="289"/>
      <c r="F1324" s="300"/>
      <c r="G1324" s="289"/>
      <c r="H1324" s="288"/>
      <c r="I1324" s="292"/>
      <c r="J1324" s="195" t="s">
        <v>267</v>
      </c>
      <c r="K1324" s="314"/>
      <c r="L1324" s="314"/>
      <c r="M1324" s="314"/>
      <c r="N1324" s="314"/>
      <c r="O1324" s="314"/>
      <c r="P1324" s="314"/>
      <c r="Q1324" s="314"/>
      <c r="R1324" s="314"/>
      <c r="S1324" s="314"/>
      <c r="T1324" s="314"/>
      <c r="U1324" s="314"/>
      <c r="V1324" s="314"/>
      <c r="W1324" s="314"/>
      <c r="X1324" s="314"/>
      <c r="Y1324" s="314"/>
      <c r="Z1324" s="314"/>
      <c r="AA1324" s="314"/>
      <c r="AB1324" s="314"/>
      <c r="AC1324" s="314"/>
      <c r="AD1324" s="314"/>
      <c r="AE1324" s="314"/>
      <c r="AF1324" s="314"/>
      <c r="AG1324" s="314"/>
      <c r="AH1324" s="314"/>
      <c r="AI1324" s="314"/>
      <c r="AJ1324" s="314"/>
      <c r="AK1324" s="314"/>
      <c r="AL1324" s="314"/>
      <c r="AM1324" s="314"/>
      <c r="AN1324" s="314"/>
      <c r="AO1324" s="314"/>
    </row>
    <row r="1325" spans="1:41" ht="12" customHeight="1">
      <c r="A1325" s="314"/>
      <c r="B1325" s="687"/>
      <c r="C1325" s="662"/>
      <c r="D1325" s="663"/>
      <c r="E1325" s="289"/>
      <c r="F1325" s="300"/>
      <c r="G1325" s="289"/>
      <c r="H1325" s="288"/>
      <c r="I1325" s="292"/>
      <c r="J1325" s="203">
        <f>SUM(I1322:I1323)</f>
        <v>6000</v>
      </c>
      <c r="K1325" s="314"/>
      <c r="L1325" s="314"/>
      <c r="M1325" s="314"/>
      <c r="N1325" s="314"/>
      <c r="O1325" s="314"/>
      <c r="P1325" s="314"/>
      <c r="Q1325" s="314"/>
      <c r="R1325" s="314"/>
      <c r="S1325" s="314"/>
      <c r="T1325" s="314"/>
      <c r="U1325" s="314"/>
      <c r="V1325" s="314"/>
      <c r="W1325" s="314"/>
      <c r="X1325" s="314"/>
      <c r="Y1325" s="314"/>
      <c r="Z1325" s="314"/>
      <c r="AA1325" s="314"/>
      <c r="AB1325" s="314"/>
      <c r="AC1325" s="314"/>
      <c r="AD1325" s="314"/>
      <c r="AE1325" s="314"/>
      <c r="AF1325" s="314"/>
      <c r="AG1325" s="314"/>
      <c r="AH1325" s="314"/>
      <c r="AI1325" s="314"/>
      <c r="AJ1325" s="314"/>
      <c r="AK1325" s="314"/>
      <c r="AL1325" s="314"/>
      <c r="AM1325" s="314"/>
      <c r="AN1325" s="314"/>
      <c r="AO1325" s="314"/>
    </row>
    <row r="1326" spans="1:41" ht="12" customHeight="1">
      <c r="A1326" s="314"/>
      <c r="B1326" s="688" t="s">
        <v>137</v>
      </c>
      <c r="C1326" s="662"/>
      <c r="D1326" s="662"/>
      <c r="E1326" s="662"/>
      <c r="F1326" s="662"/>
      <c r="G1326" s="662"/>
      <c r="H1326" s="662"/>
      <c r="I1326" s="663"/>
      <c r="J1326" s="219" t="e">
        <f>SUM(J1305+J1315+J1320+J1325)</f>
        <v>#REF!</v>
      </c>
      <c r="K1326" s="314"/>
      <c r="L1326" s="314"/>
      <c r="M1326" s="314"/>
      <c r="N1326" s="314"/>
      <c r="O1326" s="314"/>
      <c r="P1326" s="314"/>
      <c r="Q1326" s="314"/>
      <c r="R1326" s="314"/>
      <c r="S1326" s="314"/>
      <c r="T1326" s="314"/>
      <c r="U1326" s="314"/>
      <c r="V1326" s="314"/>
      <c r="W1326" s="314"/>
      <c r="X1326" s="314"/>
      <c r="Y1326" s="314"/>
      <c r="Z1326" s="314"/>
      <c r="AA1326" s="314"/>
      <c r="AB1326" s="314"/>
      <c r="AC1326" s="314"/>
      <c r="AD1326" s="314"/>
      <c r="AE1326" s="314"/>
      <c r="AF1326" s="314"/>
      <c r="AG1326" s="314"/>
      <c r="AH1326" s="314"/>
      <c r="AI1326" s="314"/>
      <c r="AJ1326" s="314"/>
      <c r="AK1326" s="314"/>
      <c r="AL1326" s="314"/>
      <c r="AM1326" s="314"/>
      <c r="AN1326" s="314"/>
      <c r="AO1326" s="314"/>
    </row>
    <row r="1327" spans="1:41" ht="12" customHeight="1">
      <c r="A1327" s="314"/>
      <c r="B1327" s="688" t="s">
        <v>284</v>
      </c>
      <c r="C1327" s="662"/>
      <c r="D1327" s="662"/>
      <c r="E1327" s="662"/>
      <c r="F1327" s="662"/>
      <c r="G1327" s="662"/>
      <c r="H1327" s="662"/>
      <c r="I1327" s="663"/>
      <c r="J1327" s="203" t="e">
        <f>J1326</f>
        <v>#REF!</v>
      </c>
      <c r="K1327" s="314"/>
      <c r="L1327" s="314"/>
      <c r="M1327" s="314"/>
      <c r="N1327" s="314"/>
      <c r="O1327" s="314"/>
      <c r="P1327" s="314"/>
      <c r="Q1327" s="314"/>
      <c r="R1327" s="314"/>
      <c r="S1327" s="314"/>
      <c r="T1327" s="314"/>
      <c r="U1327" s="314"/>
      <c r="V1327" s="314"/>
      <c r="W1327" s="314"/>
      <c r="X1327" s="314"/>
      <c r="Y1327" s="314"/>
      <c r="Z1327" s="314"/>
      <c r="AA1327" s="314"/>
      <c r="AB1327" s="314"/>
      <c r="AC1327" s="314"/>
      <c r="AD1327" s="314"/>
      <c r="AE1327" s="314"/>
      <c r="AF1327" s="314"/>
      <c r="AG1327" s="314"/>
      <c r="AH1327" s="314"/>
      <c r="AI1327" s="314"/>
      <c r="AJ1327" s="314"/>
      <c r="AK1327" s="314"/>
      <c r="AL1327" s="314"/>
      <c r="AM1327" s="314"/>
      <c r="AN1327" s="314"/>
      <c r="AO1327" s="314"/>
    </row>
    <row r="1328" spans="1:41" ht="12" customHeight="1">
      <c r="A1328" s="314"/>
      <c r="B1328" s="176"/>
      <c r="C1328" s="179"/>
      <c r="D1328" s="177"/>
      <c r="E1328" s="178"/>
      <c r="F1328" s="177"/>
      <c r="G1328" s="178"/>
      <c r="H1328" s="179"/>
      <c r="I1328" s="178"/>
      <c r="J1328" s="180"/>
      <c r="K1328" s="314"/>
      <c r="L1328" s="314"/>
      <c r="M1328" s="314"/>
      <c r="N1328" s="314"/>
      <c r="O1328" s="314"/>
      <c r="P1328" s="314"/>
      <c r="Q1328" s="314"/>
      <c r="R1328" s="314"/>
      <c r="S1328" s="314"/>
      <c r="T1328" s="314"/>
      <c r="U1328" s="314"/>
      <c r="V1328" s="314"/>
      <c r="W1328" s="314"/>
      <c r="X1328" s="314"/>
      <c r="Y1328" s="314"/>
      <c r="Z1328" s="314"/>
      <c r="AA1328" s="314"/>
      <c r="AB1328" s="314"/>
      <c r="AC1328" s="314"/>
      <c r="AD1328" s="314"/>
      <c r="AE1328" s="314"/>
      <c r="AF1328" s="314"/>
      <c r="AG1328" s="314"/>
      <c r="AH1328" s="314"/>
      <c r="AI1328" s="314"/>
      <c r="AJ1328" s="314"/>
      <c r="AK1328" s="314"/>
      <c r="AL1328" s="314"/>
      <c r="AM1328" s="314"/>
      <c r="AN1328" s="314"/>
      <c r="AO1328" s="314"/>
    </row>
    <row r="1329" spans="1:41" ht="12" customHeight="1">
      <c r="A1329" s="314"/>
      <c r="B1329" s="222"/>
      <c r="C1329" s="223"/>
      <c r="D1329" s="224"/>
      <c r="E1329" s="225"/>
      <c r="F1329" s="224"/>
      <c r="G1329" s="225"/>
      <c r="H1329" s="223"/>
      <c r="I1329" s="225"/>
      <c r="J1329" s="226"/>
      <c r="K1329" s="314"/>
      <c r="L1329" s="314"/>
      <c r="M1329" s="314"/>
      <c r="N1329" s="314"/>
      <c r="O1329" s="314"/>
      <c r="P1329" s="314"/>
      <c r="Q1329" s="314"/>
      <c r="R1329" s="314"/>
      <c r="S1329" s="314"/>
      <c r="T1329" s="314"/>
      <c r="U1329" s="314"/>
      <c r="V1329" s="314"/>
      <c r="W1329" s="314"/>
      <c r="X1329" s="314"/>
      <c r="Y1329" s="314"/>
      <c r="Z1329" s="314"/>
      <c r="AA1329" s="314"/>
      <c r="AB1329" s="314"/>
      <c r="AC1329" s="314"/>
      <c r="AD1329" s="314"/>
      <c r="AE1329" s="314"/>
      <c r="AF1329" s="314"/>
      <c r="AG1329" s="314"/>
      <c r="AH1329" s="314"/>
      <c r="AI1329" s="314"/>
      <c r="AJ1329" s="314"/>
      <c r="AK1329" s="314"/>
      <c r="AL1329" s="314"/>
      <c r="AM1329" s="314"/>
      <c r="AN1329" s="314"/>
      <c r="AO1329" s="314"/>
    </row>
    <row r="1330" spans="1:41" ht="27" customHeight="1">
      <c r="A1330" s="314"/>
      <c r="B1330" s="314"/>
      <c r="C1330" s="314"/>
      <c r="D1330" s="314"/>
      <c r="E1330" s="322"/>
      <c r="F1330" s="314"/>
      <c r="G1330" s="322"/>
      <c r="H1330" s="314"/>
      <c r="I1330" s="322"/>
      <c r="J1330" s="322"/>
      <c r="K1330" s="314"/>
      <c r="L1330" s="314"/>
      <c r="M1330" s="314"/>
      <c r="N1330" s="314"/>
      <c r="O1330" s="314"/>
      <c r="P1330" s="314"/>
      <c r="Q1330" s="314"/>
      <c r="R1330" s="314"/>
      <c r="S1330" s="314"/>
      <c r="T1330" s="314"/>
      <c r="U1330" s="314"/>
      <c r="V1330" s="314"/>
      <c r="W1330" s="314"/>
      <c r="X1330" s="314"/>
      <c r="Y1330" s="314"/>
      <c r="Z1330" s="314"/>
      <c r="AA1330" s="314"/>
      <c r="AB1330" s="314"/>
      <c r="AC1330" s="314"/>
      <c r="AD1330" s="314"/>
      <c r="AE1330" s="314"/>
      <c r="AF1330" s="314"/>
      <c r="AG1330" s="314"/>
      <c r="AH1330" s="314"/>
      <c r="AI1330" s="314"/>
      <c r="AJ1330" s="314"/>
      <c r="AK1330" s="314"/>
      <c r="AL1330" s="314"/>
      <c r="AM1330" s="314"/>
      <c r="AN1330" s="314"/>
      <c r="AO1330" s="314"/>
    </row>
    <row r="1331" spans="1:41" ht="27" customHeight="1">
      <c r="A1331" s="314"/>
      <c r="B1331" s="314"/>
      <c r="C1331" s="314"/>
      <c r="D1331" s="314"/>
      <c r="E1331" s="322"/>
      <c r="F1331" s="314"/>
      <c r="G1331" s="322"/>
      <c r="H1331" s="314"/>
      <c r="I1331" s="322"/>
      <c r="J1331" s="322"/>
      <c r="K1331" s="314"/>
      <c r="L1331" s="314"/>
      <c r="M1331" s="314"/>
      <c r="N1331" s="314"/>
      <c r="O1331" s="314"/>
      <c r="P1331" s="314"/>
      <c r="Q1331" s="314"/>
      <c r="R1331" s="314"/>
      <c r="S1331" s="314"/>
      <c r="T1331" s="314"/>
      <c r="U1331" s="314"/>
      <c r="V1331" s="314"/>
      <c r="W1331" s="314"/>
      <c r="X1331" s="314"/>
      <c r="Y1331" s="314"/>
      <c r="Z1331" s="314"/>
      <c r="AA1331" s="314"/>
      <c r="AB1331" s="314"/>
      <c r="AC1331" s="314"/>
      <c r="AD1331" s="314"/>
      <c r="AE1331" s="314"/>
      <c r="AF1331" s="314"/>
      <c r="AG1331" s="314"/>
      <c r="AH1331" s="314"/>
      <c r="AI1331" s="314"/>
      <c r="AJ1331" s="314"/>
      <c r="AK1331" s="314"/>
      <c r="AL1331" s="314"/>
      <c r="AM1331" s="314"/>
      <c r="AN1331" s="314"/>
      <c r="AO1331" s="314"/>
    </row>
    <row r="1332" spans="1:41" ht="12" customHeight="1">
      <c r="A1332" s="242"/>
      <c r="B1332" s="681"/>
      <c r="C1332" s="665"/>
      <c r="D1332" s="682"/>
      <c r="E1332" s="237"/>
      <c r="F1332" s="233"/>
      <c r="G1332" s="237"/>
      <c r="H1332" s="236"/>
      <c r="I1332" s="237"/>
      <c r="J1332" s="234"/>
      <c r="K1332" s="242"/>
      <c r="L1332" s="242"/>
      <c r="M1332" s="242"/>
      <c r="N1332" s="242"/>
      <c r="O1332" s="242"/>
      <c r="P1332" s="242"/>
      <c r="Q1332" s="242"/>
      <c r="R1332" s="242"/>
      <c r="S1332" s="242"/>
      <c r="T1332" s="242"/>
      <c r="U1332" s="242"/>
      <c r="V1332" s="242"/>
      <c r="W1332" s="242"/>
      <c r="X1332" s="242"/>
      <c r="Y1332" s="242"/>
      <c r="Z1332" s="242"/>
      <c r="AA1332" s="242"/>
      <c r="AB1332" s="242"/>
      <c r="AC1332" s="242"/>
      <c r="AD1332" s="242"/>
      <c r="AE1332" s="242"/>
      <c r="AF1332" s="242"/>
      <c r="AG1332" s="242"/>
      <c r="AH1332" s="242"/>
      <c r="AI1332" s="242"/>
      <c r="AJ1332" s="242"/>
      <c r="AK1332" s="242"/>
      <c r="AL1332" s="242"/>
      <c r="AM1332" s="242"/>
      <c r="AN1332" s="242"/>
      <c r="AO1332" s="242"/>
    </row>
    <row r="1333" spans="1:41" ht="12" customHeight="1">
      <c r="A1333" s="242"/>
      <c r="B1333" s="683" t="s">
        <v>257</v>
      </c>
      <c r="C1333" s="676"/>
      <c r="D1333" s="671" t="e">
        <f>+D1294</f>
        <v>#REF!</v>
      </c>
      <c r="E1333" s="672"/>
      <c r="F1333" s="672"/>
      <c r="G1333" s="672"/>
      <c r="H1333" s="672"/>
      <c r="I1333" s="672"/>
      <c r="J1333" s="673"/>
      <c r="K1333" s="242"/>
      <c r="L1333" s="242"/>
      <c r="M1333" s="242"/>
      <c r="N1333" s="242"/>
      <c r="O1333" s="242"/>
      <c r="P1333" s="242"/>
      <c r="Q1333" s="242"/>
      <c r="R1333" s="242"/>
      <c r="S1333" s="242"/>
      <c r="T1333" s="242"/>
      <c r="U1333" s="242"/>
      <c r="V1333" s="242"/>
      <c r="W1333" s="242"/>
      <c r="X1333" s="242"/>
      <c r="Y1333" s="242"/>
      <c r="Z1333" s="242"/>
      <c r="AA1333" s="242"/>
      <c r="AB1333" s="242"/>
      <c r="AC1333" s="242"/>
      <c r="AD1333" s="242"/>
      <c r="AE1333" s="242"/>
      <c r="AF1333" s="242"/>
      <c r="AG1333" s="242"/>
      <c r="AH1333" s="242"/>
      <c r="AI1333" s="242"/>
      <c r="AJ1333" s="242"/>
      <c r="AK1333" s="242"/>
      <c r="AL1333" s="242"/>
      <c r="AM1333" s="242"/>
      <c r="AN1333" s="242"/>
      <c r="AO1333" s="242"/>
    </row>
    <row r="1334" spans="1:41" ht="23.25" customHeight="1">
      <c r="A1334" s="242"/>
      <c r="B1334" s="316"/>
      <c r="C1334" s="317"/>
      <c r="D1334" s="674"/>
      <c r="E1334" s="637"/>
      <c r="F1334" s="637"/>
      <c r="G1334" s="637"/>
      <c r="H1334" s="637"/>
      <c r="I1334" s="637"/>
      <c r="J1334" s="638"/>
      <c r="K1334" s="242"/>
      <c r="L1334" s="242"/>
      <c r="M1334" s="242"/>
      <c r="N1334" s="242"/>
      <c r="O1334" s="242"/>
      <c r="P1334" s="242"/>
      <c r="Q1334" s="242"/>
      <c r="R1334" s="242"/>
      <c r="S1334" s="242"/>
      <c r="T1334" s="242"/>
      <c r="U1334" s="242"/>
      <c r="V1334" s="242"/>
      <c r="W1334" s="242"/>
      <c r="X1334" s="242"/>
      <c r="Y1334" s="242"/>
      <c r="Z1334" s="242"/>
      <c r="AA1334" s="242"/>
      <c r="AB1334" s="242"/>
      <c r="AC1334" s="242"/>
      <c r="AD1334" s="242"/>
      <c r="AE1334" s="242"/>
      <c r="AF1334" s="242"/>
      <c r="AG1334" s="242"/>
      <c r="AH1334" s="242"/>
      <c r="AI1334" s="242"/>
      <c r="AJ1334" s="242"/>
      <c r="AK1334" s="242"/>
      <c r="AL1334" s="242"/>
      <c r="AM1334" s="242"/>
      <c r="AN1334" s="242"/>
      <c r="AO1334" s="242"/>
    </row>
    <row r="1335" spans="1:41" ht="12" customHeight="1">
      <c r="A1335" s="242"/>
      <c r="B1335" s="316"/>
      <c r="C1335" s="317"/>
      <c r="D1335" s="318"/>
      <c r="E1335" s="319"/>
      <c r="F1335" s="318"/>
      <c r="G1335" s="319"/>
      <c r="H1335" s="318"/>
      <c r="I1335" s="319"/>
      <c r="J1335" s="320"/>
      <c r="K1335" s="242"/>
      <c r="L1335" s="242"/>
      <c r="M1335" s="242"/>
      <c r="N1335" s="242"/>
      <c r="O1335" s="242"/>
      <c r="P1335" s="242"/>
      <c r="Q1335" s="242"/>
      <c r="R1335" s="242"/>
      <c r="S1335" s="242"/>
      <c r="T1335" s="242"/>
      <c r="U1335" s="242"/>
      <c r="V1335" s="242"/>
      <c r="W1335" s="242"/>
      <c r="X1335" s="242"/>
      <c r="Y1335" s="242"/>
      <c r="Z1335" s="242"/>
      <c r="AA1335" s="242"/>
      <c r="AB1335" s="242"/>
      <c r="AC1335" s="242"/>
      <c r="AD1335" s="242"/>
      <c r="AE1335" s="242"/>
      <c r="AF1335" s="242"/>
      <c r="AG1335" s="242"/>
      <c r="AH1335" s="242"/>
      <c r="AI1335" s="242"/>
      <c r="AJ1335" s="242"/>
      <c r="AK1335" s="242"/>
      <c r="AL1335" s="242"/>
      <c r="AM1335" s="242"/>
      <c r="AN1335" s="242"/>
      <c r="AO1335" s="242"/>
    </row>
    <row r="1336" spans="1:41" ht="11.25" customHeight="1">
      <c r="A1336" s="242"/>
      <c r="B1336" s="186" t="s">
        <v>258</v>
      </c>
      <c r="C1336" s="187" t="e">
        <f>+'BLOQUE PRINCIPAL'!#REF!</f>
        <v>#REF!</v>
      </c>
      <c r="D1336" s="675" t="e">
        <f>+'BLOQUE PRINCIPAL'!#REF!</f>
        <v>#REF!</v>
      </c>
      <c r="E1336" s="640"/>
      <c r="F1336" s="640"/>
      <c r="G1336" s="640"/>
      <c r="H1336" s="676"/>
      <c r="I1336" s="677" t="s">
        <v>259</v>
      </c>
      <c r="J1336" s="641"/>
      <c r="K1336" s="242"/>
      <c r="L1336" s="242"/>
      <c r="M1336" s="242"/>
      <c r="N1336" s="242"/>
      <c r="O1336" s="242"/>
      <c r="P1336" s="242"/>
      <c r="Q1336" s="242"/>
      <c r="R1336" s="242"/>
      <c r="S1336" s="242"/>
      <c r="T1336" s="242"/>
      <c r="U1336" s="242"/>
      <c r="V1336" s="242"/>
      <c r="W1336" s="242"/>
      <c r="X1336" s="242"/>
      <c r="Y1336" s="242"/>
      <c r="Z1336" s="242"/>
      <c r="AA1336" s="242"/>
      <c r="AB1336" s="242"/>
      <c r="AC1336" s="242"/>
      <c r="AD1336" s="242"/>
      <c r="AE1336" s="242"/>
      <c r="AF1336" s="242"/>
      <c r="AG1336" s="242"/>
      <c r="AH1336" s="242"/>
      <c r="AI1336" s="242"/>
      <c r="AJ1336" s="242"/>
      <c r="AK1336" s="242"/>
      <c r="AL1336" s="242"/>
      <c r="AM1336" s="242"/>
      <c r="AN1336" s="242"/>
      <c r="AO1336" s="242"/>
    </row>
    <row r="1337" spans="1:41" ht="24" customHeight="1">
      <c r="A1337" s="242"/>
      <c r="B1337" s="188" t="s">
        <v>260</v>
      </c>
      <c r="C1337" s="189" t="e">
        <f>+'BLOQUE PRINCIPAL'!#REF!</f>
        <v>#REF!</v>
      </c>
      <c r="D1337" s="678" t="e">
        <f>+'BLOQUE PRINCIPAL'!#REF!</f>
        <v>#REF!</v>
      </c>
      <c r="E1337" s="679"/>
      <c r="F1337" s="679"/>
      <c r="G1337" s="679"/>
      <c r="H1337" s="680"/>
      <c r="I1337" s="190" t="s">
        <v>196</v>
      </c>
      <c r="J1337" s="191" t="e">
        <f>+'BLOQUE PRINCIPAL'!#REF!</f>
        <v>#REF!</v>
      </c>
      <c r="K1337" s="242"/>
      <c r="L1337" s="242"/>
      <c r="M1337" s="242"/>
      <c r="N1337" s="242"/>
      <c r="O1337" s="242"/>
      <c r="P1337" s="242"/>
      <c r="Q1337" s="242"/>
      <c r="R1337" s="242"/>
      <c r="S1337" s="242"/>
      <c r="T1337" s="242"/>
      <c r="U1337" s="242"/>
      <c r="V1337" s="242"/>
      <c r="W1337" s="242"/>
      <c r="X1337" s="242"/>
      <c r="Y1337" s="242"/>
      <c r="Z1337" s="242"/>
      <c r="AA1337" s="242"/>
      <c r="AB1337" s="242"/>
      <c r="AC1337" s="242"/>
      <c r="AD1337" s="242"/>
      <c r="AE1337" s="242"/>
      <c r="AF1337" s="242"/>
      <c r="AG1337" s="242"/>
      <c r="AH1337" s="242"/>
      <c r="AI1337" s="242"/>
      <c r="AJ1337" s="242"/>
      <c r="AK1337" s="242"/>
      <c r="AL1337" s="242"/>
      <c r="AM1337" s="242"/>
      <c r="AN1337" s="242"/>
      <c r="AO1337" s="242"/>
    </row>
    <row r="1338" spans="1:41" ht="12" customHeight="1">
      <c r="A1338" s="242"/>
      <c r="B1338" s="667" t="s">
        <v>261</v>
      </c>
      <c r="C1338" s="662"/>
      <c r="D1338" s="662"/>
      <c r="E1338" s="663"/>
      <c r="F1338" s="194" t="s">
        <v>13</v>
      </c>
      <c r="G1338" s="193" t="s">
        <v>262</v>
      </c>
      <c r="H1338" s="194" t="s">
        <v>263</v>
      </c>
      <c r="I1338" s="193" t="s">
        <v>264</v>
      </c>
      <c r="J1338" s="197"/>
      <c r="K1338" s="242"/>
      <c r="L1338" s="242"/>
      <c r="M1338" s="242"/>
      <c r="N1338" s="242"/>
      <c r="O1338" s="242"/>
      <c r="P1338" s="242"/>
      <c r="Q1338" s="242"/>
      <c r="R1338" s="242"/>
      <c r="S1338" s="242"/>
      <c r="T1338" s="242"/>
      <c r="U1338" s="242"/>
      <c r="V1338" s="242"/>
      <c r="W1338" s="242"/>
      <c r="X1338" s="242"/>
      <c r="Y1338" s="242"/>
      <c r="Z1338" s="242"/>
      <c r="AA1338" s="242"/>
      <c r="AB1338" s="242"/>
      <c r="AC1338" s="242"/>
      <c r="AD1338" s="242"/>
      <c r="AE1338" s="242"/>
      <c r="AF1338" s="242"/>
      <c r="AG1338" s="242"/>
      <c r="AH1338" s="242"/>
      <c r="AI1338" s="242"/>
      <c r="AJ1338" s="242"/>
      <c r="AK1338" s="242"/>
      <c r="AL1338" s="242"/>
      <c r="AM1338" s="242"/>
      <c r="AN1338" s="242"/>
      <c r="AO1338" s="242"/>
    </row>
    <row r="1339" spans="1:41" ht="12" customHeight="1">
      <c r="A1339" s="242"/>
      <c r="B1339" s="669" t="s">
        <v>265</v>
      </c>
      <c r="C1339" s="662"/>
      <c r="D1339" s="662"/>
      <c r="E1339" s="663"/>
      <c r="F1339" s="196" t="s">
        <v>266</v>
      </c>
      <c r="G1339" s="195">
        <f>SUM(J1358*0.05)</f>
        <v>1965.625</v>
      </c>
      <c r="H1339" s="196"/>
      <c r="I1339" s="228">
        <f>G1339</f>
        <v>1965.625</v>
      </c>
      <c r="J1339" s="197"/>
      <c r="K1339" s="242"/>
      <c r="L1339" s="242"/>
      <c r="M1339" s="242"/>
      <c r="N1339" s="242"/>
      <c r="O1339" s="242"/>
      <c r="P1339" s="242"/>
      <c r="Q1339" s="242"/>
      <c r="R1339" s="242"/>
      <c r="S1339" s="242"/>
      <c r="T1339" s="242"/>
      <c r="U1339" s="242"/>
      <c r="V1339" s="242"/>
      <c r="W1339" s="242"/>
      <c r="X1339" s="242"/>
      <c r="Y1339" s="242"/>
      <c r="Z1339" s="242"/>
      <c r="AA1339" s="242"/>
      <c r="AB1339" s="242"/>
      <c r="AC1339" s="242"/>
      <c r="AD1339" s="242"/>
      <c r="AE1339" s="242"/>
      <c r="AF1339" s="242"/>
      <c r="AG1339" s="242"/>
      <c r="AH1339" s="242"/>
      <c r="AI1339" s="242"/>
      <c r="AJ1339" s="242"/>
      <c r="AK1339" s="242"/>
      <c r="AL1339" s="242"/>
      <c r="AM1339" s="242"/>
      <c r="AN1339" s="242"/>
      <c r="AO1339" s="242"/>
    </row>
    <row r="1340" spans="1:41" ht="12" customHeight="1">
      <c r="A1340" s="242"/>
      <c r="B1340" s="669"/>
      <c r="C1340" s="662"/>
      <c r="D1340" s="662"/>
      <c r="E1340" s="663"/>
      <c r="F1340" s="198"/>
      <c r="G1340" s="195"/>
      <c r="H1340" s="196"/>
      <c r="I1340" s="228"/>
      <c r="J1340" s="199"/>
      <c r="K1340" s="242"/>
      <c r="L1340" s="242"/>
      <c r="M1340" s="242"/>
      <c r="N1340" s="242"/>
      <c r="O1340" s="242"/>
      <c r="P1340" s="242"/>
      <c r="Q1340" s="242"/>
      <c r="R1340" s="242"/>
      <c r="S1340" s="242"/>
      <c r="T1340" s="242"/>
      <c r="U1340" s="242"/>
      <c r="V1340" s="242"/>
      <c r="W1340" s="242"/>
      <c r="X1340" s="242"/>
      <c r="Y1340" s="242"/>
      <c r="Z1340" s="242"/>
      <c r="AA1340" s="242"/>
      <c r="AB1340" s="242"/>
      <c r="AC1340" s="242"/>
      <c r="AD1340" s="242"/>
      <c r="AE1340" s="242"/>
      <c r="AF1340" s="242"/>
      <c r="AG1340" s="242"/>
      <c r="AH1340" s="242"/>
      <c r="AI1340" s="242"/>
      <c r="AJ1340" s="242"/>
      <c r="AK1340" s="242"/>
      <c r="AL1340" s="242"/>
      <c r="AM1340" s="242"/>
      <c r="AN1340" s="242"/>
      <c r="AO1340" s="242"/>
    </row>
    <row r="1341" spans="1:41" ht="12" customHeight="1">
      <c r="A1341" s="242"/>
      <c r="B1341" s="669"/>
      <c r="C1341" s="662"/>
      <c r="D1341" s="662"/>
      <c r="E1341" s="663"/>
      <c r="F1341" s="196"/>
      <c r="G1341" s="195"/>
      <c r="H1341" s="196"/>
      <c r="I1341" s="195"/>
      <c r="J1341" s="199" t="s">
        <v>267</v>
      </c>
      <c r="K1341" s="242"/>
      <c r="L1341" s="242"/>
      <c r="M1341" s="242"/>
      <c r="N1341" s="242"/>
      <c r="O1341" s="242"/>
      <c r="P1341" s="242"/>
      <c r="Q1341" s="242"/>
      <c r="R1341" s="242"/>
      <c r="S1341" s="242"/>
      <c r="T1341" s="242"/>
      <c r="U1341" s="242"/>
      <c r="V1341" s="242"/>
      <c r="W1341" s="242"/>
      <c r="X1341" s="242"/>
      <c r="Y1341" s="242"/>
      <c r="Z1341" s="242"/>
      <c r="AA1341" s="242"/>
      <c r="AB1341" s="242"/>
      <c r="AC1341" s="242"/>
      <c r="AD1341" s="242"/>
      <c r="AE1341" s="242"/>
      <c r="AF1341" s="242"/>
      <c r="AG1341" s="242"/>
      <c r="AH1341" s="242"/>
      <c r="AI1341" s="242"/>
      <c r="AJ1341" s="242"/>
      <c r="AK1341" s="242"/>
      <c r="AL1341" s="242"/>
      <c r="AM1341" s="242"/>
      <c r="AN1341" s="242"/>
      <c r="AO1341" s="242"/>
    </row>
    <row r="1342" spans="1:41" ht="12" customHeight="1">
      <c r="A1342" s="242"/>
      <c r="B1342" s="669"/>
      <c r="C1342" s="662"/>
      <c r="D1342" s="662"/>
      <c r="E1342" s="663"/>
      <c r="F1342" s="196"/>
      <c r="G1342" s="195"/>
      <c r="H1342" s="196"/>
      <c r="I1342" s="195"/>
      <c r="J1342" s="203">
        <f>SUM(I1339:I1341)</f>
        <v>1965.625</v>
      </c>
      <c r="K1342" s="242"/>
      <c r="L1342" s="242"/>
      <c r="M1342" s="242"/>
      <c r="N1342" s="242"/>
      <c r="O1342" s="242"/>
      <c r="P1342" s="242"/>
      <c r="Q1342" s="242"/>
      <c r="R1342" s="242"/>
      <c r="S1342" s="242"/>
      <c r="T1342" s="242"/>
      <c r="U1342" s="242"/>
      <c r="V1342" s="242"/>
      <c r="W1342" s="242"/>
      <c r="X1342" s="242"/>
      <c r="Y1342" s="242"/>
      <c r="Z1342" s="242"/>
      <c r="AA1342" s="242"/>
      <c r="AB1342" s="242"/>
      <c r="AC1342" s="242"/>
      <c r="AD1342" s="242"/>
      <c r="AE1342" s="242"/>
      <c r="AF1342" s="242"/>
      <c r="AG1342" s="242"/>
      <c r="AH1342" s="242"/>
      <c r="AI1342" s="242"/>
      <c r="AJ1342" s="242"/>
      <c r="AK1342" s="242"/>
      <c r="AL1342" s="242"/>
      <c r="AM1342" s="242"/>
      <c r="AN1342" s="242"/>
      <c r="AO1342" s="242"/>
    </row>
    <row r="1343" spans="1:41" ht="12" customHeight="1">
      <c r="A1343" s="242"/>
      <c r="B1343" s="667" t="s">
        <v>268</v>
      </c>
      <c r="C1343" s="662"/>
      <c r="D1343" s="662"/>
      <c r="E1343" s="663"/>
      <c r="F1343" s="194" t="s">
        <v>13</v>
      </c>
      <c r="G1343" s="193" t="s">
        <v>269</v>
      </c>
      <c r="H1343" s="194" t="s">
        <v>209</v>
      </c>
      <c r="I1343" s="193" t="s">
        <v>264</v>
      </c>
      <c r="J1343" s="195"/>
      <c r="K1343" s="242"/>
      <c r="L1343" s="242"/>
      <c r="M1343" s="242"/>
      <c r="N1343" s="242"/>
      <c r="O1343" s="242"/>
      <c r="P1343" s="242"/>
      <c r="Q1343" s="242"/>
      <c r="R1343" s="242"/>
      <c r="S1343" s="242"/>
      <c r="T1343" s="242"/>
      <c r="U1343" s="242"/>
      <c r="V1343" s="242"/>
      <c r="W1343" s="242"/>
      <c r="X1343" s="242"/>
      <c r="Y1343" s="242"/>
      <c r="Z1343" s="242"/>
      <c r="AA1343" s="242"/>
      <c r="AB1343" s="242"/>
      <c r="AC1343" s="242"/>
      <c r="AD1343" s="242"/>
      <c r="AE1343" s="242"/>
      <c r="AF1343" s="242"/>
      <c r="AG1343" s="242"/>
      <c r="AH1343" s="242"/>
      <c r="AI1343" s="242"/>
      <c r="AJ1343" s="242"/>
      <c r="AK1343" s="242"/>
      <c r="AL1343" s="242"/>
      <c r="AM1343" s="242"/>
      <c r="AN1343" s="242"/>
      <c r="AO1343" s="242"/>
    </row>
    <row r="1344" spans="1:41" ht="12" customHeight="1">
      <c r="A1344" s="242"/>
      <c r="B1344" s="684" t="s">
        <v>319</v>
      </c>
      <c r="C1344" s="662"/>
      <c r="D1344" s="662"/>
      <c r="E1344" s="663"/>
      <c r="F1344" s="290" t="s">
        <v>21</v>
      </c>
      <c r="G1344" s="289" t="e">
        <f>MATERIALES!#REF!</f>
        <v>#REF!</v>
      </c>
      <c r="H1344" s="291">
        <v>2</v>
      </c>
      <c r="I1344" s="208" t="e">
        <f t="shared" si="106" ref="I1344:I1351">+H1344*G1344</f>
        <v>#REF!</v>
      </c>
      <c r="J1344" s="197"/>
      <c r="K1344" s="242"/>
      <c r="L1344" s="242"/>
      <c r="M1344" s="242"/>
      <c r="N1344" s="242"/>
      <c r="O1344" s="242"/>
      <c r="P1344" s="242"/>
      <c r="Q1344" s="242"/>
      <c r="R1344" s="242"/>
      <c r="S1344" s="242"/>
      <c r="T1344" s="242"/>
      <c r="U1344" s="242"/>
      <c r="V1344" s="242"/>
      <c r="W1344" s="242"/>
      <c r="X1344" s="242"/>
      <c r="Y1344" s="242"/>
      <c r="Z1344" s="242"/>
      <c r="AA1344" s="242"/>
      <c r="AB1344" s="242"/>
      <c r="AC1344" s="242"/>
      <c r="AD1344" s="242"/>
      <c r="AE1344" s="242"/>
      <c r="AF1344" s="242"/>
      <c r="AG1344" s="242"/>
      <c r="AH1344" s="242"/>
      <c r="AI1344" s="242"/>
      <c r="AJ1344" s="242"/>
      <c r="AK1344" s="242"/>
      <c r="AL1344" s="242"/>
      <c r="AM1344" s="242"/>
      <c r="AN1344" s="242"/>
      <c r="AO1344" s="242"/>
    </row>
    <row r="1345" spans="1:41" ht="12" customHeight="1">
      <c r="A1345" s="242"/>
      <c r="B1345" s="684" t="s">
        <v>320</v>
      </c>
      <c r="C1345" s="662"/>
      <c r="D1345" s="662"/>
      <c r="E1345" s="663"/>
      <c r="F1345" s="290" t="s">
        <v>272</v>
      </c>
      <c r="G1345" s="289" t="str">
        <f>MATERIALES!$C$26</f>
        <v>Bisagra cobrizada 3" x 2"</v>
      </c>
      <c r="H1345" s="291">
        <v>1</v>
      </c>
      <c r="I1345" s="208" t="e">
        <f t="shared" si="106"/>
        <v>#VALUE!</v>
      </c>
      <c r="J1345" s="197"/>
      <c r="K1345" s="242"/>
      <c r="L1345" s="242"/>
      <c r="M1345" s="242"/>
      <c r="N1345" s="242"/>
      <c r="O1345" s="242"/>
      <c r="P1345" s="242"/>
      <c r="Q1345" s="242"/>
      <c r="R1345" s="242"/>
      <c r="S1345" s="242"/>
      <c r="T1345" s="242"/>
      <c r="U1345" s="242"/>
      <c r="V1345" s="242"/>
      <c r="W1345" s="242"/>
      <c r="X1345" s="242"/>
      <c r="Y1345" s="242"/>
      <c r="Z1345" s="242"/>
      <c r="AA1345" s="242"/>
      <c r="AB1345" s="242"/>
      <c r="AC1345" s="242"/>
      <c r="AD1345" s="242"/>
      <c r="AE1345" s="242"/>
      <c r="AF1345" s="242"/>
      <c r="AG1345" s="242"/>
      <c r="AH1345" s="242"/>
      <c r="AI1345" s="242"/>
      <c r="AJ1345" s="242"/>
      <c r="AK1345" s="242"/>
      <c r="AL1345" s="242"/>
      <c r="AM1345" s="242"/>
      <c r="AN1345" s="242"/>
      <c r="AO1345" s="242"/>
    </row>
    <row r="1346" spans="1:41" ht="12" customHeight="1">
      <c r="A1346" s="242"/>
      <c r="B1346" s="684" t="s">
        <v>321</v>
      </c>
      <c r="C1346" s="662"/>
      <c r="D1346" s="662"/>
      <c r="E1346" s="663"/>
      <c r="F1346" s="290" t="s">
        <v>21</v>
      </c>
      <c r="G1346" s="289" t="e">
        <f>MATERIALES!#REF!</f>
        <v>#REF!</v>
      </c>
      <c r="H1346" s="291">
        <v>5</v>
      </c>
      <c r="I1346" s="208" t="e">
        <f t="shared" si="106"/>
        <v>#REF!</v>
      </c>
      <c r="J1346" s="197"/>
      <c r="K1346" s="242"/>
      <c r="L1346" s="242"/>
      <c r="M1346" s="242"/>
      <c r="N1346" s="242"/>
      <c r="O1346" s="242"/>
      <c r="P1346" s="242"/>
      <c r="Q1346" s="242"/>
      <c r="R1346" s="242"/>
      <c r="S1346" s="242"/>
      <c r="T1346" s="242"/>
      <c r="U1346" s="242"/>
      <c r="V1346" s="242"/>
      <c r="W1346" s="242"/>
      <c r="X1346" s="242"/>
      <c r="Y1346" s="242"/>
      <c r="Z1346" s="242"/>
      <c r="AA1346" s="242"/>
      <c r="AB1346" s="242"/>
      <c r="AC1346" s="242"/>
      <c r="AD1346" s="242"/>
      <c r="AE1346" s="242"/>
      <c r="AF1346" s="242"/>
      <c r="AG1346" s="242"/>
      <c r="AH1346" s="242"/>
      <c r="AI1346" s="242"/>
      <c r="AJ1346" s="242"/>
      <c r="AK1346" s="242"/>
      <c r="AL1346" s="242"/>
      <c r="AM1346" s="242"/>
      <c r="AN1346" s="242"/>
      <c r="AO1346" s="242"/>
    </row>
    <row r="1347" spans="1:41" ht="12" customHeight="1">
      <c r="A1347" s="242"/>
      <c r="B1347" s="684" t="s">
        <v>358</v>
      </c>
      <c r="C1347" s="662"/>
      <c r="D1347" s="662"/>
      <c r="E1347" s="663"/>
      <c r="F1347" s="290" t="s">
        <v>51</v>
      </c>
      <c r="G1347" s="289" t="e">
        <f>MATERIALES!#REF!</f>
        <v>#REF!</v>
      </c>
      <c r="H1347" s="291">
        <v>5.36</v>
      </c>
      <c r="I1347" s="208" t="e">
        <f t="shared" si="106"/>
        <v>#REF!</v>
      </c>
      <c r="J1347" s="197"/>
      <c r="K1347" s="242"/>
      <c r="L1347" s="242"/>
      <c r="M1347" s="242"/>
      <c r="N1347" s="242"/>
      <c r="O1347" s="242"/>
      <c r="P1347" s="242"/>
      <c r="Q1347" s="242"/>
      <c r="R1347" s="242"/>
      <c r="S1347" s="242"/>
      <c r="T1347" s="242"/>
      <c r="U1347" s="242"/>
      <c r="V1347" s="242"/>
      <c r="W1347" s="242"/>
      <c r="X1347" s="242"/>
      <c r="Y1347" s="242"/>
      <c r="Z1347" s="242"/>
      <c r="AA1347" s="242"/>
      <c r="AB1347" s="242"/>
      <c r="AC1347" s="242"/>
      <c r="AD1347" s="242"/>
      <c r="AE1347" s="242"/>
      <c r="AF1347" s="242"/>
      <c r="AG1347" s="242"/>
      <c r="AH1347" s="242"/>
      <c r="AI1347" s="242"/>
      <c r="AJ1347" s="242"/>
      <c r="AK1347" s="242"/>
      <c r="AL1347" s="242"/>
      <c r="AM1347" s="242"/>
      <c r="AN1347" s="242"/>
      <c r="AO1347" s="242"/>
    </row>
    <row r="1348" spans="1:41" ht="12" customHeight="1">
      <c r="A1348" s="242"/>
      <c r="B1348" s="685" t="s">
        <v>359</v>
      </c>
      <c r="C1348" s="662"/>
      <c r="D1348" s="662"/>
      <c r="E1348" s="663"/>
      <c r="F1348" s="290" t="s">
        <v>21</v>
      </c>
      <c r="G1348" s="289" t="e">
        <f>MATERIALES!#REF!</f>
        <v>#REF!</v>
      </c>
      <c r="H1348" s="291">
        <v>1.20</v>
      </c>
      <c r="I1348" s="208" t="e">
        <f t="shared" si="106"/>
        <v>#REF!</v>
      </c>
      <c r="J1348" s="197"/>
      <c r="K1348" s="242"/>
      <c r="L1348" s="242"/>
      <c r="M1348" s="242"/>
      <c r="N1348" s="242"/>
      <c r="O1348" s="242"/>
      <c r="P1348" s="242"/>
      <c r="Q1348" s="242"/>
      <c r="R1348" s="242"/>
      <c r="S1348" s="242"/>
      <c r="T1348" s="242"/>
      <c r="U1348" s="242"/>
      <c r="V1348" s="242"/>
      <c r="W1348" s="242"/>
      <c r="X1348" s="242"/>
      <c r="Y1348" s="242"/>
      <c r="Z1348" s="242"/>
      <c r="AA1348" s="242"/>
      <c r="AB1348" s="242"/>
      <c r="AC1348" s="242"/>
      <c r="AD1348" s="242"/>
      <c r="AE1348" s="242"/>
      <c r="AF1348" s="242"/>
      <c r="AG1348" s="242"/>
      <c r="AH1348" s="242"/>
      <c r="AI1348" s="242"/>
      <c r="AJ1348" s="242"/>
      <c r="AK1348" s="242"/>
      <c r="AL1348" s="242"/>
      <c r="AM1348" s="242"/>
      <c r="AN1348" s="242"/>
      <c r="AO1348" s="242"/>
    </row>
    <row r="1349" spans="1:41" ht="12" customHeight="1">
      <c r="A1349" s="242"/>
      <c r="B1349" s="684" t="s">
        <v>304</v>
      </c>
      <c r="C1349" s="662"/>
      <c r="D1349" s="662"/>
      <c r="E1349" s="663"/>
      <c r="F1349" s="290" t="s">
        <v>35</v>
      </c>
      <c r="G1349" s="305" t="e">
        <f>#REF!</f>
        <v>#REF!</v>
      </c>
      <c r="H1349" s="291">
        <v>0.57999999999999996</v>
      </c>
      <c r="I1349" s="208" t="e">
        <f t="shared" si="106"/>
        <v>#REF!</v>
      </c>
      <c r="J1349" s="197"/>
      <c r="K1349" s="242"/>
      <c r="L1349" s="242"/>
      <c r="M1349" s="242"/>
      <c r="N1349" s="242"/>
      <c r="O1349" s="242"/>
      <c r="P1349" s="242"/>
      <c r="Q1349" s="242"/>
      <c r="R1349" s="242"/>
      <c r="S1349" s="242"/>
      <c r="T1349" s="242"/>
      <c r="U1349" s="242"/>
      <c r="V1349" s="242"/>
      <c r="W1349" s="242"/>
      <c r="X1349" s="242"/>
      <c r="Y1349" s="242"/>
      <c r="Z1349" s="242"/>
      <c r="AA1349" s="242"/>
      <c r="AB1349" s="242"/>
      <c r="AC1349" s="242"/>
      <c r="AD1349" s="242"/>
      <c r="AE1349" s="242"/>
      <c r="AF1349" s="242"/>
      <c r="AG1349" s="242"/>
      <c r="AH1349" s="242"/>
      <c r="AI1349" s="242"/>
      <c r="AJ1349" s="242"/>
      <c r="AK1349" s="242"/>
      <c r="AL1349" s="242"/>
      <c r="AM1349" s="242"/>
      <c r="AN1349" s="242"/>
      <c r="AO1349" s="242"/>
    </row>
    <row r="1350" spans="1:41" ht="12" customHeight="1">
      <c r="A1350" s="242"/>
      <c r="B1350" s="669"/>
      <c r="C1350" s="662"/>
      <c r="D1350" s="662"/>
      <c r="E1350" s="663"/>
      <c r="F1350" s="207"/>
      <c r="G1350" s="208"/>
      <c r="H1350" s="198"/>
      <c r="I1350" s="208">
        <f t="shared" si="106"/>
        <v>0</v>
      </c>
      <c r="J1350" s="206"/>
      <c r="K1350" s="242"/>
      <c r="L1350" s="242"/>
      <c r="M1350" s="242"/>
      <c r="N1350" s="242"/>
      <c r="O1350" s="242"/>
      <c r="P1350" s="242"/>
      <c r="Q1350" s="242"/>
      <c r="R1350" s="242"/>
      <c r="S1350" s="242"/>
      <c r="T1350" s="242"/>
      <c r="U1350" s="242"/>
      <c r="V1350" s="242"/>
      <c r="W1350" s="242"/>
      <c r="X1350" s="242"/>
      <c r="Y1350" s="242"/>
      <c r="Z1350" s="242"/>
      <c r="AA1350" s="242"/>
      <c r="AB1350" s="242"/>
      <c r="AC1350" s="242"/>
      <c r="AD1350" s="242"/>
      <c r="AE1350" s="242"/>
      <c r="AF1350" s="242"/>
      <c r="AG1350" s="242"/>
      <c r="AH1350" s="242"/>
      <c r="AI1350" s="242"/>
      <c r="AJ1350" s="242"/>
      <c r="AK1350" s="242"/>
      <c r="AL1350" s="242"/>
      <c r="AM1350" s="242"/>
      <c r="AN1350" s="242"/>
      <c r="AO1350" s="242"/>
    </row>
    <row r="1351" spans="1:41" ht="12" customHeight="1">
      <c r="A1351" s="242"/>
      <c r="B1351" s="669"/>
      <c r="C1351" s="662"/>
      <c r="D1351" s="662"/>
      <c r="E1351" s="663"/>
      <c r="F1351" s="207"/>
      <c r="G1351" s="208"/>
      <c r="H1351" s="362"/>
      <c r="I1351" s="208">
        <f t="shared" si="106"/>
        <v>0</v>
      </c>
      <c r="J1351" s="206"/>
      <c r="K1351" s="242"/>
      <c r="L1351" s="242"/>
      <c r="M1351" s="242"/>
      <c r="N1351" s="242"/>
      <c r="O1351" s="242"/>
      <c r="P1351" s="242"/>
      <c r="Q1351" s="242"/>
      <c r="R1351" s="242"/>
      <c r="S1351" s="242"/>
      <c r="T1351" s="242"/>
      <c r="U1351" s="242"/>
      <c r="V1351" s="242"/>
      <c r="W1351" s="242"/>
      <c r="X1351" s="242"/>
      <c r="Y1351" s="242"/>
      <c r="Z1351" s="242"/>
      <c r="AA1351" s="242"/>
      <c r="AB1351" s="242"/>
      <c r="AC1351" s="242"/>
      <c r="AD1351" s="242"/>
      <c r="AE1351" s="242"/>
      <c r="AF1351" s="242"/>
      <c r="AG1351" s="242"/>
      <c r="AH1351" s="242"/>
      <c r="AI1351" s="242"/>
      <c r="AJ1351" s="242"/>
      <c r="AK1351" s="242"/>
      <c r="AL1351" s="242"/>
      <c r="AM1351" s="242"/>
      <c r="AN1351" s="242"/>
      <c r="AO1351" s="242"/>
    </row>
    <row r="1352" spans="1:41" ht="12" customHeight="1">
      <c r="A1352" s="242"/>
      <c r="B1352" s="670"/>
      <c r="C1352" s="662"/>
      <c r="D1352" s="662"/>
      <c r="E1352" s="663"/>
      <c r="F1352" s="210"/>
      <c r="G1352" s="211"/>
      <c r="H1352" s="196"/>
      <c r="I1352" s="211"/>
      <c r="J1352" s="195" t="s">
        <v>267</v>
      </c>
      <c r="K1352" s="242"/>
      <c r="L1352" s="242"/>
      <c r="M1352" s="242"/>
      <c r="N1352" s="242"/>
      <c r="O1352" s="242"/>
      <c r="P1352" s="242"/>
      <c r="Q1352" s="242"/>
      <c r="R1352" s="242"/>
      <c r="S1352" s="242"/>
      <c r="T1352" s="242"/>
      <c r="U1352" s="242"/>
      <c r="V1352" s="242"/>
      <c r="W1352" s="242"/>
      <c r="X1352" s="242"/>
      <c r="Y1352" s="242"/>
      <c r="Z1352" s="242"/>
      <c r="AA1352" s="242"/>
      <c r="AB1352" s="242"/>
      <c r="AC1352" s="242"/>
      <c r="AD1352" s="242"/>
      <c r="AE1352" s="242"/>
      <c r="AF1352" s="242"/>
      <c r="AG1352" s="242"/>
      <c r="AH1352" s="242"/>
      <c r="AI1352" s="242"/>
      <c r="AJ1352" s="242"/>
      <c r="AK1352" s="242"/>
      <c r="AL1352" s="242"/>
      <c r="AM1352" s="242"/>
      <c r="AN1352" s="242"/>
      <c r="AO1352" s="242"/>
    </row>
    <row r="1353" spans="1:41" ht="12" customHeight="1">
      <c r="A1353" s="242"/>
      <c r="B1353" s="664"/>
      <c r="C1353" s="665"/>
      <c r="D1353" s="665"/>
      <c r="E1353" s="666"/>
      <c r="F1353" s="212"/>
      <c r="G1353" s="213"/>
      <c r="H1353" s="214"/>
      <c r="I1353" s="213"/>
      <c r="J1353" s="215" t="e">
        <f>SUM(I1344:I1352)</f>
        <v>#REF!</v>
      </c>
      <c r="K1353" s="242"/>
      <c r="L1353" s="242"/>
      <c r="M1353" s="242"/>
      <c r="N1353" s="242"/>
      <c r="O1353" s="242"/>
      <c r="P1353" s="242"/>
      <c r="Q1353" s="242"/>
      <c r="R1353" s="242"/>
      <c r="S1353" s="242"/>
      <c r="T1353" s="242"/>
      <c r="U1353" s="242"/>
      <c r="V1353" s="242"/>
      <c r="W1353" s="242"/>
      <c r="X1353" s="242"/>
      <c r="Y1353" s="242"/>
      <c r="Z1353" s="242"/>
      <c r="AA1353" s="242"/>
      <c r="AB1353" s="242"/>
      <c r="AC1353" s="242"/>
      <c r="AD1353" s="242"/>
      <c r="AE1353" s="242"/>
      <c r="AF1353" s="242"/>
      <c r="AG1353" s="242"/>
      <c r="AH1353" s="242"/>
      <c r="AI1353" s="242"/>
      <c r="AJ1353" s="242"/>
      <c r="AK1353" s="242"/>
      <c r="AL1353" s="242"/>
      <c r="AM1353" s="242"/>
      <c r="AN1353" s="242"/>
      <c r="AO1353" s="242"/>
    </row>
    <row r="1354" spans="1:41" ht="12" customHeight="1">
      <c r="A1354" s="242"/>
      <c r="B1354" s="667" t="s">
        <v>273</v>
      </c>
      <c r="C1354" s="668"/>
      <c r="D1354" s="194" t="s">
        <v>14</v>
      </c>
      <c r="E1354" s="205" t="s">
        <v>274</v>
      </c>
      <c r="F1354" s="192" t="s">
        <v>275</v>
      </c>
      <c r="G1354" s="205" t="s">
        <v>276</v>
      </c>
      <c r="H1354" s="192" t="s">
        <v>277</v>
      </c>
      <c r="I1354" s="205" t="s">
        <v>278</v>
      </c>
      <c r="J1354" s="195"/>
      <c r="K1354" s="242"/>
      <c r="L1354" s="242"/>
      <c r="M1354" s="242"/>
      <c r="N1354" s="242"/>
      <c r="O1354" s="242"/>
      <c r="P1354" s="242"/>
      <c r="Q1354" s="242"/>
      <c r="R1354" s="242"/>
      <c r="S1354" s="242"/>
      <c r="T1354" s="242"/>
      <c r="U1354" s="242"/>
      <c r="V1354" s="242"/>
      <c r="W1354" s="242"/>
      <c r="X1354" s="242"/>
      <c r="Y1354" s="242"/>
      <c r="Z1354" s="242"/>
      <c r="AA1354" s="242"/>
      <c r="AB1354" s="242"/>
      <c r="AC1354" s="242"/>
      <c r="AD1354" s="242"/>
      <c r="AE1354" s="242"/>
      <c r="AF1354" s="242"/>
      <c r="AG1354" s="242"/>
      <c r="AH1354" s="242"/>
      <c r="AI1354" s="242"/>
      <c r="AJ1354" s="242"/>
      <c r="AK1354" s="242"/>
      <c r="AL1354" s="242"/>
      <c r="AM1354" s="242"/>
      <c r="AN1354" s="242"/>
      <c r="AO1354" s="242"/>
    </row>
    <row r="1355" spans="1:41" ht="12" customHeight="1">
      <c r="A1355" s="242"/>
      <c r="B1355" s="669" t="s">
        <v>279</v>
      </c>
      <c r="C1355" s="668"/>
      <c r="D1355" s="196">
        <v>1</v>
      </c>
      <c r="E1355" s="195">
        <f>90000*D1355</f>
        <v>90000</v>
      </c>
      <c r="F1355" s="196">
        <v>85</v>
      </c>
      <c r="G1355" s="195">
        <f t="shared" si="107" ref="G1355:G1356">SUM(E1355*(1+F1355/100))</f>
        <v>166500</v>
      </c>
      <c r="H1355" s="196">
        <v>8</v>
      </c>
      <c r="I1355" s="211">
        <f t="shared" si="108" ref="I1355:I1356">SUM(G1355/H1355)</f>
        <v>20812.50</v>
      </c>
      <c r="J1355" s="206"/>
      <c r="K1355" s="242"/>
      <c r="L1355" s="242"/>
      <c r="M1355" s="242"/>
      <c r="N1355" s="242"/>
      <c r="O1355" s="242"/>
      <c r="P1355" s="242"/>
      <c r="Q1355" s="242"/>
      <c r="R1355" s="242"/>
      <c r="S1355" s="242"/>
      <c r="T1355" s="242"/>
      <c r="U1355" s="242"/>
      <c r="V1355" s="242"/>
      <c r="W1355" s="242"/>
      <c r="X1355" s="242"/>
      <c r="Y1355" s="242"/>
      <c r="Z1355" s="242"/>
      <c r="AA1355" s="242"/>
      <c r="AB1355" s="242"/>
      <c r="AC1355" s="242"/>
      <c r="AD1355" s="242"/>
      <c r="AE1355" s="242"/>
      <c r="AF1355" s="242"/>
      <c r="AG1355" s="242"/>
      <c r="AH1355" s="242"/>
      <c r="AI1355" s="242"/>
      <c r="AJ1355" s="242"/>
      <c r="AK1355" s="242"/>
      <c r="AL1355" s="242"/>
      <c r="AM1355" s="242"/>
      <c r="AN1355" s="242"/>
      <c r="AO1355" s="242"/>
    </row>
    <row r="1356" spans="1:41" ht="12" customHeight="1">
      <c r="A1356" s="242"/>
      <c r="B1356" s="669" t="s">
        <v>280</v>
      </c>
      <c r="C1356" s="668"/>
      <c r="D1356" s="196">
        <v>2</v>
      </c>
      <c r="E1356" s="195">
        <f>40000*D1356</f>
        <v>80000</v>
      </c>
      <c r="F1356" s="196">
        <f>F1355</f>
        <v>85</v>
      </c>
      <c r="G1356" s="195">
        <f t="shared" si="107"/>
        <v>148000</v>
      </c>
      <c r="H1356" s="196">
        <f>H1355</f>
        <v>8</v>
      </c>
      <c r="I1356" s="211">
        <f t="shared" si="108"/>
        <v>18500</v>
      </c>
      <c r="J1356" s="206"/>
      <c r="K1356" s="242"/>
      <c r="L1356" s="242"/>
      <c r="M1356" s="242"/>
      <c r="N1356" s="242"/>
      <c r="O1356" s="242"/>
      <c r="P1356" s="242"/>
      <c r="Q1356" s="242"/>
      <c r="R1356" s="242"/>
      <c r="S1356" s="242"/>
      <c r="T1356" s="242"/>
      <c r="U1356" s="242"/>
      <c r="V1356" s="242"/>
      <c r="W1356" s="242"/>
      <c r="X1356" s="242"/>
      <c r="Y1356" s="242"/>
      <c r="Z1356" s="242"/>
      <c r="AA1356" s="242"/>
      <c r="AB1356" s="242"/>
      <c r="AC1356" s="242"/>
      <c r="AD1356" s="242"/>
      <c r="AE1356" s="242"/>
      <c r="AF1356" s="242"/>
      <c r="AG1356" s="242"/>
      <c r="AH1356" s="242"/>
      <c r="AI1356" s="242"/>
      <c r="AJ1356" s="242"/>
      <c r="AK1356" s="242"/>
      <c r="AL1356" s="242"/>
      <c r="AM1356" s="242"/>
      <c r="AN1356" s="242"/>
      <c r="AO1356" s="242"/>
    </row>
    <row r="1357" spans="1:41" ht="12" customHeight="1">
      <c r="A1357" s="242"/>
      <c r="B1357" s="670"/>
      <c r="C1357" s="662"/>
      <c r="D1357" s="663"/>
      <c r="E1357" s="211"/>
      <c r="F1357" s="196"/>
      <c r="G1357" s="195"/>
      <c r="H1357" s="196"/>
      <c r="I1357" s="217"/>
      <c r="J1357" s="195" t="s">
        <v>267</v>
      </c>
      <c r="K1357" s="242"/>
      <c r="L1357" s="242"/>
      <c r="M1357" s="242"/>
      <c r="N1357" s="242"/>
      <c r="O1357" s="242"/>
      <c r="P1357" s="242"/>
      <c r="Q1357" s="242"/>
      <c r="R1357" s="242"/>
      <c r="S1357" s="242"/>
      <c r="T1357" s="242"/>
      <c r="U1357" s="242"/>
      <c r="V1357" s="242"/>
      <c r="W1357" s="242"/>
      <c r="X1357" s="242"/>
      <c r="Y1357" s="242"/>
      <c r="Z1357" s="242"/>
      <c r="AA1357" s="242"/>
      <c r="AB1357" s="242"/>
      <c r="AC1357" s="242"/>
      <c r="AD1357" s="242"/>
      <c r="AE1357" s="242"/>
      <c r="AF1357" s="242"/>
      <c r="AG1357" s="242"/>
      <c r="AH1357" s="242"/>
      <c r="AI1357" s="242"/>
      <c r="AJ1357" s="242"/>
      <c r="AK1357" s="242"/>
      <c r="AL1357" s="242"/>
      <c r="AM1357" s="242"/>
      <c r="AN1357" s="242"/>
      <c r="AO1357" s="242"/>
    </row>
    <row r="1358" spans="1:41" ht="12" customHeight="1">
      <c r="A1358" s="242"/>
      <c r="B1358" s="670"/>
      <c r="C1358" s="662"/>
      <c r="D1358" s="663"/>
      <c r="E1358" s="211"/>
      <c r="F1358" s="196"/>
      <c r="G1358" s="211"/>
      <c r="H1358" s="196"/>
      <c r="I1358" s="211"/>
      <c r="J1358" s="203">
        <f>SUM(I1355:I1357)</f>
        <v>39312.50</v>
      </c>
      <c r="K1358" s="242"/>
      <c r="L1358" s="242"/>
      <c r="M1358" s="242"/>
      <c r="N1358" s="242"/>
      <c r="O1358" s="242"/>
      <c r="P1358" s="242"/>
      <c r="Q1358" s="242"/>
      <c r="R1358" s="242"/>
      <c r="S1358" s="242"/>
      <c r="T1358" s="242"/>
      <c r="U1358" s="242"/>
      <c r="V1358" s="242"/>
      <c r="W1358" s="242"/>
      <c r="X1358" s="242"/>
      <c r="Y1358" s="242"/>
      <c r="Z1358" s="242"/>
      <c r="AA1358" s="242"/>
      <c r="AB1358" s="242"/>
      <c r="AC1358" s="242"/>
      <c r="AD1358" s="242"/>
      <c r="AE1358" s="242"/>
      <c r="AF1358" s="242"/>
      <c r="AG1358" s="242"/>
      <c r="AH1358" s="242"/>
      <c r="AI1358" s="242"/>
      <c r="AJ1358" s="242"/>
      <c r="AK1358" s="242"/>
      <c r="AL1358" s="242"/>
      <c r="AM1358" s="242"/>
      <c r="AN1358" s="242"/>
      <c r="AO1358" s="242"/>
    </row>
    <row r="1359" spans="1:41" ht="12" customHeight="1">
      <c r="A1359" s="242"/>
      <c r="B1359" s="667" t="s">
        <v>281</v>
      </c>
      <c r="C1359" s="662"/>
      <c r="D1359" s="663"/>
      <c r="E1359" s="205" t="s">
        <v>13</v>
      </c>
      <c r="F1359" s="192" t="s">
        <v>14</v>
      </c>
      <c r="G1359" s="216" t="s">
        <v>282</v>
      </c>
      <c r="H1359" s="192" t="s">
        <v>283</v>
      </c>
      <c r="I1359" s="205" t="s">
        <v>264</v>
      </c>
      <c r="J1359" s="195"/>
      <c r="K1359" s="242"/>
      <c r="L1359" s="242"/>
      <c r="M1359" s="242"/>
      <c r="N1359" s="242"/>
      <c r="O1359" s="242"/>
      <c r="P1359" s="242"/>
      <c r="Q1359" s="242"/>
      <c r="R1359" s="242"/>
      <c r="S1359" s="242"/>
      <c r="T1359" s="242"/>
      <c r="U1359" s="242"/>
      <c r="V1359" s="242"/>
      <c r="W1359" s="242"/>
      <c r="X1359" s="242"/>
      <c r="Y1359" s="242"/>
      <c r="Z1359" s="242"/>
      <c r="AA1359" s="242"/>
      <c r="AB1359" s="242"/>
      <c r="AC1359" s="242"/>
      <c r="AD1359" s="242"/>
      <c r="AE1359" s="242"/>
      <c r="AF1359" s="242"/>
      <c r="AG1359" s="242"/>
      <c r="AH1359" s="242"/>
      <c r="AI1359" s="242"/>
      <c r="AJ1359" s="242"/>
      <c r="AK1359" s="242"/>
      <c r="AL1359" s="242"/>
      <c r="AM1359" s="242"/>
      <c r="AN1359" s="242"/>
      <c r="AO1359" s="242"/>
    </row>
    <row r="1360" spans="1:41" ht="12" customHeight="1">
      <c r="A1360" s="242"/>
      <c r="B1360" s="669"/>
      <c r="C1360" s="662"/>
      <c r="D1360" s="663"/>
      <c r="E1360" s="347"/>
      <c r="F1360" s="214"/>
      <c r="G1360" s="353"/>
      <c r="H1360" s="214"/>
      <c r="I1360" s="261">
        <f t="shared" si="109" ref="I1360:I1362">+F1360*G1360*H1360</f>
        <v>0</v>
      </c>
      <c r="J1360" s="195"/>
      <c r="K1360" s="242"/>
      <c r="L1360" s="242"/>
      <c r="M1360" s="242"/>
      <c r="N1360" s="242"/>
      <c r="O1360" s="242"/>
      <c r="P1360" s="242"/>
      <c r="Q1360" s="242"/>
      <c r="R1360" s="242"/>
      <c r="S1360" s="242"/>
      <c r="T1360" s="242"/>
      <c r="U1360" s="242"/>
      <c r="V1360" s="242"/>
      <c r="W1360" s="242"/>
      <c r="X1360" s="242"/>
      <c r="Y1360" s="242"/>
      <c r="Z1360" s="242"/>
      <c r="AA1360" s="242"/>
      <c r="AB1360" s="242"/>
      <c r="AC1360" s="242"/>
      <c r="AD1360" s="242"/>
      <c r="AE1360" s="242"/>
      <c r="AF1360" s="242"/>
      <c r="AG1360" s="242"/>
      <c r="AH1360" s="242"/>
      <c r="AI1360" s="242"/>
      <c r="AJ1360" s="242"/>
      <c r="AK1360" s="242"/>
      <c r="AL1360" s="242"/>
      <c r="AM1360" s="242"/>
      <c r="AN1360" s="242"/>
      <c r="AO1360" s="242"/>
    </row>
    <row r="1361" spans="1:41" ht="12" customHeight="1">
      <c r="A1361" s="242"/>
      <c r="B1361" s="669"/>
      <c r="C1361" s="662"/>
      <c r="D1361" s="663"/>
      <c r="E1361" s="347"/>
      <c r="F1361" s="214"/>
      <c r="G1361" s="353"/>
      <c r="H1361" s="214"/>
      <c r="I1361" s="261">
        <f t="shared" si="109"/>
        <v>0</v>
      </c>
      <c r="J1361" s="195"/>
      <c r="K1361" s="242"/>
      <c r="L1361" s="242"/>
      <c r="M1361" s="242"/>
      <c r="N1361" s="242"/>
      <c r="O1361" s="242"/>
      <c r="P1361" s="242"/>
      <c r="Q1361" s="242"/>
      <c r="R1361" s="242"/>
      <c r="S1361" s="242"/>
      <c r="T1361" s="242"/>
      <c r="U1361" s="242"/>
      <c r="V1361" s="242"/>
      <c r="W1361" s="242"/>
      <c r="X1361" s="242"/>
      <c r="Y1361" s="242"/>
      <c r="Z1361" s="242"/>
      <c r="AA1361" s="242"/>
      <c r="AB1361" s="242"/>
      <c r="AC1361" s="242"/>
      <c r="AD1361" s="242"/>
      <c r="AE1361" s="242"/>
      <c r="AF1361" s="242"/>
      <c r="AG1361" s="242"/>
      <c r="AH1361" s="242"/>
      <c r="AI1361" s="242"/>
      <c r="AJ1361" s="242"/>
      <c r="AK1361" s="242"/>
      <c r="AL1361" s="242"/>
      <c r="AM1361" s="242"/>
      <c r="AN1361" s="242"/>
      <c r="AO1361" s="242"/>
    </row>
    <row r="1362" spans="1:41" ht="12" customHeight="1">
      <c r="A1362" s="242"/>
      <c r="B1362" s="669"/>
      <c r="C1362" s="662"/>
      <c r="D1362" s="663"/>
      <c r="E1362" s="347"/>
      <c r="F1362" s="363"/>
      <c r="G1362" s="353"/>
      <c r="H1362" s="214"/>
      <c r="I1362" s="261">
        <f t="shared" si="109"/>
        <v>0</v>
      </c>
      <c r="J1362" s="195"/>
      <c r="K1362" s="242"/>
      <c r="L1362" s="242"/>
      <c r="M1362" s="242"/>
      <c r="N1362" s="242"/>
      <c r="O1362" s="242"/>
      <c r="P1362" s="242"/>
      <c r="Q1362" s="242"/>
      <c r="R1362" s="242"/>
      <c r="S1362" s="242"/>
      <c r="T1362" s="242"/>
      <c r="U1362" s="242"/>
      <c r="V1362" s="242"/>
      <c r="W1362" s="242"/>
      <c r="X1362" s="242"/>
      <c r="Y1362" s="242"/>
      <c r="Z1362" s="242"/>
      <c r="AA1362" s="242"/>
      <c r="AB1362" s="242"/>
      <c r="AC1362" s="242"/>
      <c r="AD1362" s="242"/>
      <c r="AE1362" s="242"/>
      <c r="AF1362" s="242"/>
      <c r="AG1362" s="242"/>
      <c r="AH1362" s="242"/>
      <c r="AI1362" s="242"/>
      <c r="AJ1362" s="242"/>
      <c r="AK1362" s="242"/>
      <c r="AL1362" s="242"/>
      <c r="AM1362" s="242"/>
      <c r="AN1362" s="242"/>
      <c r="AO1362" s="242"/>
    </row>
    <row r="1363" spans="1:41" ht="12" customHeight="1">
      <c r="A1363" s="242"/>
      <c r="B1363" s="669"/>
      <c r="C1363" s="662"/>
      <c r="D1363" s="663"/>
      <c r="E1363" s="211"/>
      <c r="F1363" s="198"/>
      <c r="G1363" s="211"/>
      <c r="H1363" s="196"/>
      <c r="I1363" s="261"/>
      <c r="J1363" s="195" t="s">
        <v>267</v>
      </c>
      <c r="K1363" s="242"/>
      <c r="L1363" s="242"/>
      <c r="M1363" s="242"/>
      <c r="N1363" s="242"/>
      <c r="O1363" s="242"/>
      <c r="P1363" s="242"/>
      <c r="Q1363" s="242"/>
      <c r="R1363" s="242"/>
      <c r="S1363" s="242"/>
      <c r="T1363" s="242"/>
      <c r="U1363" s="242"/>
      <c r="V1363" s="242"/>
      <c r="W1363" s="242"/>
      <c r="X1363" s="242"/>
      <c r="Y1363" s="242"/>
      <c r="Z1363" s="242"/>
      <c r="AA1363" s="242"/>
      <c r="AB1363" s="242"/>
      <c r="AC1363" s="242"/>
      <c r="AD1363" s="242"/>
      <c r="AE1363" s="242"/>
      <c r="AF1363" s="242"/>
      <c r="AG1363" s="242"/>
      <c r="AH1363" s="242"/>
      <c r="AI1363" s="242"/>
      <c r="AJ1363" s="242"/>
      <c r="AK1363" s="242"/>
      <c r="AL1363" s="242"/>
      <c r="AM1363" s="242"/>
      <c r="AN1363" s="242"/>
      <c r="AO1363" s="242"/>
    </row>
    <row r="1364" spans="1:41" ht="12" customHeight="1">
      <c r="A1364" s="242"/>
      <c r="B1364" s="670"/>
      <c r="C1364" s="662"/>
      <c r="D1364" s="663"/>
      <c r="E1364" s="195"/>
      <c r="F1364" s="218"/>
      <c r="G1364" s="195"/>
      <c r="H1364" s="196"/>
      <c r="I1364" s="211"/>
      <c r="J1364" s="203">
        <f>SUM(I1360:I1363)</f>
        <v>0</v>
      </c>
      <c r="K1364" s="242"/>
      <c r="L1364" s="242"/>
      <c r="M1364" s="242"/>
      <c r="N1364" s="242"/>
      <c r="O1364" s="242"/>
      <c r="P1364" s="242"/>
      <c r="Q1364" s="242"/>
      <c r="R1364" s="242"/>
      <c r="S1364" s="242"/>
      <c r="T1364" s="242"/>
      <c r="U1364" s="242"/>
      <c r="V1364" s="242"/>
      <c r="W1364" s="242"/>
      <c r="X1364" s="242"/>
      <c r="Y1364" s="242"/>
      <c r="Z1364" s="242"/>
      <c r="AA1364" s="242"/>
      <c r="AB1364" s="242"/>
      <c r="AC1364" s="242"/>
      <c r="AD1364" s="242"/>
      <c r="AE1364" s="242"/>
      <c r="AF1364" s="242"/>
      <c r="AG1364" s="242"/>
      <c r="AH1364" s="242"/>
      <c r="AI1364" s="242"/>
      <c r="AJ1364" s="242"/>
      <c r="AK1364" s="242"/>
      <c r="AL1364" s="242"/>
      <c r="AM1364" s="242"/>
      <c r="AN1364" s="242"/>
      <c r="AO1364" s="242"/>
    </row>
    <row r="1365" spans="1:41" ht="12" customHeight="1">
      <c r="A1365" s="242"/>
      <c r="B1365" s="661" t="s">
        <v>137</v>
      </c>
      <c r="C1365" s="662"/>
      <c r="D1365" s="662"/>
      <c r="E1365" s="662"/>
      <c r="F1365" s="662"/>
      <c r="G1365" s="662"/>
      <c r="H1365" s="662"/>
      <c r="I1365" s="663"/>
      <c r="J1365" s="219" t="e">
        <f>SUM(J1342+J1353+J1358+J1364)</f>
        <v>#REF!</v>
      </c>
      <c r="K1365" s="242"/>
      <c r="L1365" s="242"/>
      <c r="M1365" s="242"/>
      <c r="N1365" s="242"/>
      <c r="O1365" s="242"/>
      <c r="P1365" s="242"/>
      <c r="Q1365" s="242"/>
      <c r="R1365" s="242"/>
      <c r="S1365" s="242"/>
      <c r="T1365" s="242"/>
      <c r="U1365" s="242"/>
      <c r="V1365" s="242"/>
      <c r="W1365" s="242"/>
      <c r="X1365" s="242"/>
      <c r="Y1365" s="242"/>
      <c r="Z1365" s="242"/>
      <c r="AA1365" s="242"/>
      <c r="AB1365" s="242"/>
      <c r="AC1365" s="242"/>
      <c r="AD1365" s="242"/>
      <c r="AE1365" s="242"/>
      <c r="AF1365" s="242"/>
      <c r="AG1365" s="242"/>
      <c r="AH1365" s="242"/>
      <c r="AI1365" s="242"/>
      <c r="AJ1365" s="242"/>
      <c r="AK1365" s="242"/>
      <c r="AL1365" s="242"/>
      <c r="AM1365" s="242"/>
      <c r="AN1365" s="242"/>
      <c r="AO1365" s="242"/>
    </row>
    <row r="1366" spans="1:41" ht="12" customHeight="1">
      <c r="A1366" s="242"/>
      <c r="B1366" s="661" t="s">
        <v>284</v>
      </c>
      <c r="C1366" s="662"/>
      <c r="D1366" s="662"/>
      <c r="E1366" s="662"/>
      <c r="F1366" s="662"/>
      <c r="G1366" s="662"/>
      <c r="H1366" s="662"/>
      <c r="I1366" s="663"/>
      <c r="J1366" s="203" t="e">
        <f>J1365</f>
        <v>#REF!</v>
      </c>
      <c r="K1366" s="242"/>
      <c r="L1366" s="242"/>
      <c r="M1366" s="242"/>
      <c r="N1366" s="242"/>
      <c r="O1366" s="242"/>
      <c r="P1366" s="242"/>
      <c r="Q1366" s="242"/>
      <c r="R1366" s="242"/>
      <c r="S1366" s="242"/>
      <c r="T1366" s="242"/>
      <c r="U1366" s="242"/>
      <c r="V1366" s="242"/>
      <c r="W1366" s="242"/>
      <c r="X1366" s="242"/>
      <c r="Y1366" s="242"/>
      <c r="Z1366" s="242"/>
      <c r="AA1366" s="242"/>
      <c r="AB1366" s="242"/>
      <c r="AC1366" s="242"/>
      <c r="AD1366" s="242"/>
      <c r="AE1366" s="242"/>
      <c r="AF1366" s="242"/>
      <c r="AG1366" s="242"/>
      <c r="AH1366" s="242"/>
      <c r="AI1366" s="242"/>
      <c r="AJ1366" s="242"/>
      <c r="AK1366" s="242"/>
      <c r="AL1366" s="242"/>
      <c r="AM1366" s="242"/>
      <c r="AN1366" s="242"/>
      <c r="AO1366" s="242"/>
    </row>
    <row r="1367" spans="1:41" ht="12" customHeight="1">
      <c r="A1367" s="242"/>
      <c r="B1367" s="232"/>
      <c r="C1367" s="236"/>
      <c r="D1367" s="233"/>
      <c r="E1367" s="237"/>
      <c r="F1367" s="233"/>
      <c r="G1367" s="237"/>
      <c r="H1367" s="236"/>
      <c r="I1367" s="237"/>
      <c r="J1367" s="234"/>
      <c r="K1367" s="242"/>
      <c r="L1367" s="242"/>
      <c r="M1367" s="242"/>
      <c r="N1367" s="242"/>
      <c r="O1367" s="242"/>
      <c r="P1367" s="242"/>
      <c r="Q1367" s="242"/>
      <c r="R1367" s="242"/>
      <c r="S1367" s="242"/>
      <c r="T1367" s="242"/>
      <c r="U1367" s="242"/>
      <c r="V1367" s="242"/>
      <c r="W1367" s="242"/>
      <c r="X1367" s="242"/>
      <c r="Y1367" s="242"/>
      <c r="Z1367" s="242"/>
      <c r="AA1367" s="242"/>
      <c r="AB1367" s="242"/>
      <c r="AC1367" s="242"/>
      <c r="AD1367" s="242"/>
      <c r="AE1367" s="242"/>
      <c r="AF1367" s="242"/>
      <c r="AG1367" s="242"/>
      <c r="AH1367" s="242"/>
      <c r="AI1367" s="242"/>
      <c r="AJ1367" s="242"/>
      <c r="AK1367" s="242"/>
      <c r="AL1367" s="242"/>
      <c r="AM1367" s="242"/>
      <c r="AN1367" s="242"/>
      <c r="AO1367" s="242"/>
    </row>
    <row r="1368" spans="1:41" ht="12" customHeight="1">
      <c r="A1368" s="242"/>
      <c r="B1368" s="243"/>
      <c r="C1368" s="244"/>
      <c r="D1368" s="242"/>
      <c r="E1368" s="245"/>
      <c r="F1368" s="242"/>
      <c r="G1368" s="245"/>
      <c r="H1368" s="244"/>
      <c r="I1368" s="245"/>
      <c r="J1368" s="246"/>
      <c r="K1368" s="242"/>
      <c r="L1368" s="242"/>
      <c r="M1368" s="242"/>
      <c r="N1368" s="242"/>
      <c r="O1368" s="242"/>
      <c r="P1368" s="242"/>
      <c r="Q1368" s="242"/>
      <c r="R1368" s="242"/>
      <c r="S1368" s="242"/>
      <c r="T1368" s="242"/>
      <c r="U1368" s="242"/>
      <c r="V1368" s="242"/>
      <c r="W1368" s="242"/>
      <c r="X1368" s="242"/>
      <c r="Y1368" s="242"/>
      <c r="Z1368" s="242"/>
      <c r="AA1368" s="242"/>
      <c r="AB1368" s="242"/>
      <c r="AC1368" s="242"/>
      <c r="AD1368" s="242"/>
      <c r="AE1368" s="242"/>
      <c r="AF1368" s="242"/>
      <c r="AG1368" s="242"/>
      <c r="AH1368" s="242"/>
      <c r="AI1368" s="242"/>
      <c r="AJ1368" s="242"/>
      <c r="AK1368" s="242"/>
      <c r="AL1368" s="242"/>
      <c r="AM1368" s="242"/>
      <c r="AN1368" s="242"/>
      <c r="AO1368" s="242"/>
    </row>
    <row r="1369" spans="1:41" ht="12" customHeight="1">
      <c r="A1369" s="242"/>
      <c r="B1369" s="247"/>
      <c r="C1369" s="239"/>
      <c r="D1369" s="238"/>
      <c r="E1369" s="240"/>
      <c r="F1369" s="238"/>
      <c r="G1369" s="240"/>
      <c r="H1369" s="239"/>
      <c r="I1369" s="240"/>
      <c r="J1369" s="248"/>
      <c r="K1369" s="242"/>
      <c r="L1369" s="242"/>
      <c r="M1369" s="242"/>
      <c r="N1369" s="242"/>
      <c r="O1369" s="242"/>
      <c r="P1369" s="242"/>
      <c r="Q1369" s="242"/>
      <c r="R1369" s="242"/>
      <c r="S1369" s="242"/>
      <c r="T1369" s="242"/>
      <c r="U1369" s="242"/>
      <c r="V1369" s="242"/>
      <c r="W1369" s="242"/>
      <c r="X1369" s="242"/>
      <c r="Y1369" s="242"/>
      <c r="Z1369" s="242"/>
      <c r="AA1369" s="242"/>
      <c r="AB1369" s="242"/>
      <c r="AC1369" s="242"/>
      <c r="AD1369" s="242"/>
      <c r="AE1369" s="242"/>
      <c r="AF1369" s="242"/>
      <c r="AG1369" s="242"/>
      <c r="AH1369" s="242"/>
      <c r="AI1369" s="242"/>
      <c r="AJ1369" s="242"/>
      <c r="AK1369" s="242"/>
      <c r="AL1369" s="242"/>
      <c r="AM1369" s="242"/>
      <c r="AN1369" s="242"/>
      <c r="AO1369" s="242"/>
    </row>
    <row r="1370" spans="1:41" ht="27" customHeight="1">
      <c r="A1370" s="314"/>
      <c r="B1370" s="314"/>
      <c r="C1370" s="314"/>
      <c r="D1370" s="314"/>
      <c r="E1370" s="322"/>
      <c r="F1370" s="314"/>
      <c r="G1370" s="322"/>
      <c r="H1370" s="314"/>
      <c r="I1370" s="322"/>
      <c r="J1370" s="322"/>
      <c r="K1370" s="314"/>
      <c r="L1370" s="314"/>
      <c r="M1370" s="314"/>
      <c r="N1370" s="314"/>
      <c r="O1370" s="314"/>
      <c r="P1370" s="314"/>
      <c r="Q1370" s="314"/>
      <c r="R1370" s="314"/>
      <c r="S1370" s="314"/>
      <c r="T1370" s="314"/>
      <c r="U1370" s="314"/>
      <c r="V1370" s="314"/>
      <c r="W1370" s="314"/>
      <c r="X1370" s="314"/>
      <c r="Y1370" s="314"/>
      <c r="Z1370" s="314"/>
      <c r="AA1370" s="314"/>
      <c r="AB1370" s="314"/>
      <c r="AC1370" s="314"/>
      <c r="AD1370" s="314"/>
      <c r="AE1370" s="314"/>
      <c r="AF1370" s="314"/>
      <c r="AG1370" s="314"/>
      <c r="AH1370" s="314"/>
      <c r="AI1370" s="314"/>
      <c r="AJ1370" s="314"/>
      <c r="AK1370" s="314"/>
      <c r="AL1370" s="314"/>
      <c r="AM1370" s="314"/>
      <c r="AN1370" s="314"/>
      <c r="AO1370" s="314"/>
    </row>
    <row r="1371" spans="1:41" ht="27" customHeight="1">
      <c r="A1371" s="314"/>
      <c r="B1371" s="314"/>
      <c r="C1371" s="314"/>
      <c r="D1371" s="314"/>
      <c r="E1371" s="322"/>
      <c r="F1371" s="314"/>
      <c r="G1371" s="322"/>
      <c r="H1371" s="314"/>
      <c r="I1371" s="322"/>
      <c r="J1371" s="322"/>
      <c r="K1371" s="314"/>
      <c r="L1371" s="314"/>
      <c r="M1371" s="314"/>
      <c r="N1371" s="314"/>
      <c r="O1371" s="314"/>
      <c r="P1371" s="314"/>
      <c r="Q1371" s="314"/>
      <c r="R1371" s="314"/>
      <c r="S1371" s="314"/>
      <c r="T1371" s="314"/>
      <c r="U1371" s="314"/>
      <c r="V1371" s="314"/>
      <c r="W1371" s="314"/>
      <c r="X1371" s="314"/>
      <c r="Y1371" s="314"/>
      <c r="Z1371" s="314"/>
      <c r="AA1371" s="314"/>
      <c r="AB1371" s="314"/>
      <c r="AC1371" s="314"/>
      <c r="AD1371" s="314"/>
      <c r="AE1371" s="314"/>
      <c r="AF1371" s="314"/>
      <c r="AG1371" s="314"/>
      <c r="AH1371" s="314"/>
      <c r="AI1371" s="314"/>
      <c r="AJ1371" s="314"/>
      <c r="AK1371" s="314"/>
      <c r="AL1371" s="314"/>
      <c r="AM1371" s="314"/>
      <c r="AN1371" s="314"/>
      <c r="AO1371" s="314"/>
    </row>
    <row r="1372" spans="1:41" ht="12" customHeight="1">
      <c r="A1372" s="314"/>
      <c r="B1372" s="681"/>
      <c r="C1372" s="665"/>
      <c r="D1372" s="682"/>
      <c r="E1372" s="237"/>
      <c r="F1372" s="233"/>
      <c r="G1372" s="237"/>
      <c r="H1372" s="236"/>
      <c r="I1372" s="237"/>
      <c r="J1372" s="234"/>
      <c r="K1372" s="314"/>
      <c r="L1372" s="314"/>
      <c r="M1372" s="314"/>
      <c r="N1372" s="314"/>
      <c r="O1372" s="314"/>
      <c r="P1372" s="314"/>
      <c r="Q1372" s="314"/>
      <c r="R1372" s="314"/>
      <c r="S1372" s="314"/>
      <c r="T1372" s="314"/>
      <c r="U1372" s="314"/>
      <c r="V1372" s="314"/>
      <c r="W1372" s="314"/>
      <c r="X1372" s="314"/>
      <c r="Y1372" s="314"/>
      <c r="Z1372" s="314"/>
      <c r="AA1372" s="314"/>
      <c r="AB1372" s="314"/>
      <c r="AC1372" s="314"/>
      <c r="AD1372" s="314"/>
      <c r="AE1372" s="314"/>
      <c r="AF1372" s="314"/>
      <c r="AG1372" s="314"/>
      <c r="AH1372" s="314"/>
      <c r="AI1372" s="314"/>
      <c r="AJ1372" s="314"/>
      <c r="AK1372" s="314"/>
      <c r="AL1372" s="314"/>
      <c r="AM1372" s="314"/>
      <c r="AN1372" s="314"/>
      <c r="AO1372" s="314"/>
    </row>
    <row r="1373" spans="1:41" ht="12" customHeight="1">
      <c r="A1373" s="314"/>
      <c r="B1373" s="683" t="s">
        <v>257</v>
      </c>
      <c r="C1373" s="676"/>
      <c r="D1373" s="671" t="e">
        <f>+D1333</f>
        <v>#REF!</v>
      </c>
      <c r="E1373" s="672"/>
      <c r="F1373" s="672"/>
      <c r="G1373" s="672"/>
      <c r="H1373" s="672"/>
      <c r="I1373" s="672"/>
      <c r="J1373" s="673"/>
      <c r="K1373" s="314"/>
      <c r="L1373" s="314"/>
      <c r="M1373" s="314"/>
      <c r="N1373" s="314"/>
      <c r="O1373" s="314"/>
      <c r="P1373" s="314"/>
      <c r="Q1373" s="314"/>
      <c r="R1373" s="314"/>
      <c r="S1373" s="314"/>
      <c r="T1373" s="314"/>
      <c r="U1373" s="314"/>
      <c r="V1373" s="314"/>
      <c r="W1373" s="314"/>
      <c r="X1373" s="314"/>
      <c r="Y1373" s="314"/>
      <c r="Z1373" s="314"/>
      <c r="AA1373" s="314"/>
      <c r="AB1373" s="314"/>
      <c r="AC1373" s="314"/>
      <c r="AD1373" s="314"/>
      <c r="AE1373" s="314"/>
      <c r="AF1373" s="314"/>
      <c r="AG1373" s="314"/>
      <c r="AH1373" s="314"/>
      <c r="AI1373" s="314"/>
      <c r="AJ1373" s="314"/>
      <c r="AK1373" s="314"/>
      <c r="AL1373" s="314"/>
      <c r="AM1373" s="314"/>
      <c r="AN1373" s="314"/>
      <c r="AO1373" s="314"/>
    </row>
    <row r="1374" spans="1:41" ht="12" customHeight="1">
      <c r="A1374" s="314"/>
      <c r="B1374" s="316"/>
      <c r="C1374" s="317"/>
      <c r="D1374" s="674"/>
      <c r="E1374" s="637"/>
      <c r="F1374" s="637"/>
      <c r="G1374" s="637"/>
      <c r="H1374" s="637"/>
      <c r="I1374" s="637"/>
      <c r="J1374" s="638"/>
      <c r="K1374" s="314"/>
      <c r="L1374" s="314"/>
      <c r="M1374" s="314"/>
      <c r="N1374" s="314"/>
      <c r="O1374" s="314"/>
      <c r="P1374" s="314"/>
      <c r="Q1374" s="314"/>
      <c r="R1374" s="314"/>
      <c r="S1374" s="314"/>
      <c r="T1374" s="314"/>
      <c r="U1374" s="314"/>
      <c r="V1374" s="314"/>
      <c r="W1374" s="314"/>
      <c r="X1374" s="314"/>
      <c r="Y1374" s="314"/>
      <c r="Z1374" s="314"/>
      <c r="AA1374" s="314"/>
      <c r="AB1374" s="314"/>
      <c r="AC1374" s="314"/>
      <c r="AD1374" s="314"/>
      <c r="AE1374" s="314"/>
      <c r="AF1374" s="314"/>
      <c r="AG1374" s="314"/>
      <c r="AH1374" s="314"/>
      <c r="AI1374" s="314"/>
      <c r="AJ1374" s="314"/>
      <c r="AK1374" s="314"/>
      <c r="AL1374" s="314"/>
      <c r="AM1374" s="314"/>
      <c r="AN1374" s="314"/>
      <c r="AO1374" s="314"/>
    </row>
    <row r="1375" spans="1:41" ht="12" customHeight="1">
      <c r="A1375" s="314"/>
      <c r="B1375" s="316"/>
      <c r="C1375" s="317"/>
      <c r="D1375" s="318"/>
      <c r="E1375" s="319"/>
      <c r="F1375" s="318"/>
      <c r="G1375" s="319"/>
      <c r="H1375" s="318"/>
      <c r="I1375" s="319"/>
      <c r="J1375" s="320"/>
      <c r="K1375" s="314"/>
      <c r="L1375" s="314"/>
      <c r="M1375" s="314"/>
      <c r="N1375" s="314"/>
      <c r="O1375" s="314"/>
      <c r="P1375" s="314"/>
      <c r="Q1375" s="314"/>
      <c r="R1375" s="314"/>
      <c r="S1375" s="314"/>
      <c r="T1375" s="314"/>
      <c r="U1375" s="314"/>
      <c r="V1375" s="314"/>
      <c r="W1375" s="314"/>
      <c r="X1375" s="314"/>
      <c r="Y1375" s="314"/>
      <c r="Z1375" s="314"/>
      <c r="AA1375" s="314"/>
      <c r="AB1375" s="314"/>
      <c r="AC1375" s="314"/>
      <c r="AD1375" s="314"/>
      <c r="AE1375" s="314"/>
      <c r="AF1375" s="314"/>
      <c r="AG1375" s="314"/>
      <c r="AH1375" s="314"/>
      <c r="AI1375" s="314"/>
      <c r="AJ1375" s="314"/>
      <c r="AK1375" s="314"/>
      <c r="AL1375" s="314"/>
      <c r="AM1375" s="314"/>
      <c r="AN1375" s="314"/>
      <c r="AO1375" s="314"/>
    </row>
    <row r="1376" spans="1:41" ht="12" customHeight="1">
      <c r="A1376" s="314"/>
      <c r="B1376" s="186" t="s">
        <v>258</v>
      </c>
      <c r="C1376" s="187">
        <f>+'BLOQUE PRINCIPAL'!$A$94</f>
        <v>8</v>
      </c>
      <c r="D1376" s="675" t="str">
        <f>+'BLOQUE PRINCIPAL'!$B$94</f>
        <v>PISOS Y ENCHAPES</v>
      </c>
      <c r="E1376" s="640"/>
      <c r="F1376" s="640"/>
      <c r="G1376" s="640"/>
      <c r="H1376" s="676"/>
      <c r="I1376" s="677" t="s">
        <v>259</v>
      </c>
      <c r="J1376" s="641"/>
      <c r="K1376" s="314"/>
      <c r="L1376" s="314"/>
      <c r="M1376" s="314"/>
      <c r="N1376" s="314"/>
      <c r="O1376" s="314"/>
      <c r="P1376" s="314"/>
      <c r="Q1376" s="314"/>
      <c r="R1376" s="314"/>
      <c r="S1376" s="314"/>
      <c r="T1376" s="314"/>
      <c r="U1376" s="314"/>
      <c r="V1376" s="314"/>
      <c r="W1376" s="314"/>
      <c r="X1376" s="314"/>
      <c r="Y1376" s="314"/>
      <c r="Z1376" s="314"/>
      <c r="AA1376" s="314"/>
      <c r="AB1376" s="314"/>
      <c r="AC1376" s="314"/>
      <c r="AD1376" s="314"/>
      <c r="AE1376" s="314"/>
      <c r="AF1376" s="314"/>
      <c r="AG1376" s="314"/>
      <c r="AH1376" s="314"/>
      <c r="AI1376" s="314"/>
      <c r="AJ1376" s="314"/>
      <c r="AK1376" s="314"/>
      <c r="AL1376" s="314"/>
      <c r="AM1376" s="314"/>
      <c r="AN1376" s="314"/>
      <c r="AO1376" s="314"/>
    </row>
    <row r="1377" spans="1:41" ht="12" customHeight="1">
      <c r="A1377" s="314"/>
      <c r="B1377" s="188" t="s">
        <v>260</v>
      </c>
      <c r="C1377" s="189">
        <f>+'BLOQUE PRINCIPAL'!A95</f>
        <v>8.01</v>
      </c>
      <c r="D1377" s="678" t="str">
        <f>+'BLOQUE PRINCIPAL'!B95</f>
        <v>Alistado para piso en mortero 1:4</v>
      </c>
      <c r="E1377" s="679"/>
      <c r="F1377" s="679"/>
      <c r="G1377" s="679"/>
      <c r="H1377" s="680"/>
      <c r="I1377" s="190" t="s">
        <v>196</v>
      </c>
      <c r="J1377" s="191" t="str">
        <f>+'BLOQUE PRINCIPAL'!C95</f>
        <v>M2</v>
      </c>
      <c r="K1377" s="314"/>
      <c r="L1377" s="314"/>
      <c r="M1377" s="314"/>
      <c r="N1377" s="314"/>
      <c r="O1377" s="314"/>
      <c r="P1377" s="314"/>
      <c r="Q1377" s="314"/>
      <c r="R1377" s="314"/>
      <c r="S1377" s="314"/>
      <c r="T1377" s="314"/>
      <c r="U1377" s="314"/>
      <c r="V1377" s="314"/>
      <c r="W1377" s="314"/>
      <c r="X1377" s="314"/>
      <c r="Y1377" s="314"/>
      <c r="Z1377" s="314"/>
      <c r="AA1377" s="314"/>
      <c r="AB1377" s="314"/>
      <c r="AC1377" s="314"/>
      <c r="AD1377" s="314"/>
      <c r="AE1377" s="314"/>
      <c r="AF1377" s="314"/>
      <c r="AG1377" s="314"/>
      <c r="AH1377" s="314"/>
      <c r="AI1377" s="314"/>
      <c r="AJ1377" s="314"/>
      <c r="AK1377" s="314"/>
      <c r="AL1377" s="314"/>
      <c r="AM1377" s="314"/>
      <c r="AN1377" s="314"/>
      <c r="AO1377" s="314"/>
    </row>
    <row r="1378" spans="1:41" ht="12" customHeight="1">
      <c r="A1378" s="242"/>
      <c r="B1378" s="667" t="s">
        <v>261</v>
      </c>
      <c r="C1378" s="662"/>
      <c r="D1378" s="662"/>
      <c r="E1378" s="663"/>
      <c r="F1378" s="194" t="s">
        <v>13</v>
      </c>
      <c r="G1378" s="193" t="s">
        <v>262</v>
      </c>
      <c r="H1378" s="194" t="s">
        <v>263</v>
      </c>
      <c r="I1378" s="193" t="s">
        <v>264</v>
      </c>
      <c r="J1378" s="197"/>
      <c r="K1378" s="242"/>
      <c r="L1378" s="242"/>
      <c r="M1378" s="242"/>
      <c r="N1378" s="242"/>
      <c r="O1378" s="242"/>
      <c r="P1378" s="242"/>
      <c r="Q1378" s="242"/>
      <c r="R1378" s="242"/>
      <c r="S1378" s="242"/>
      <c r="T1378" s="242"/>
      <c r="U1378" s="242"/>
      <c r="V1378" s="242"/>
      <c r="W1378" s="242"/>
      <c r="X1378" s="242"/>
      <c r="Y1378" s="242"/>
      <c r="Z1378" s="242"/>
      <c r="AA1378" s="242"/>
      <c r="AB1378" s="242"/>
      <c r="AC1378" s="242"/>
      <c r="AD1378" s="242"/>
      <c r="AE1378" s="242"/>
      <c r="AF1378" s="242"/>
      <c r="AG1378" s="242"/>
      <c r="AH1378" s="242"/>
      <c r="AI1378" s="242"/>
      <c r="AJ1378" s="242"/>
      <c r="AK1378" s="242"/>
      <c r="AL1378" s="242"/>
      <c r="AM1378" s="242"/>
      <c r="AN1378" s="242"/>
      <c r="AO1378" s="242"/>
    </row>
    <row r="1379" spans="1:41" ht="12" customHeight="1">
      <c r="A1379" s="242"/>
      <c r="B1379" s="669" t="s">
        <v>265</v>
      </c>
      <c r="C1379" s="662"/>
      <c r="D1379" s="662"/>
      <c r="E1379" s="663"/>
      <c r="F1379" s="196" t="s">
        <v>266</v>
      </c>
      <c r="G1379" s="195">
        <f>SUM(J1396*0.05)</f>
        <v>60.125</v>
      </c>
      <c r="H1379" s="196"/>
      <c r="I1379" s="228">
        <f>G1379</f>
        <v>60.125</v>
      </c>
      <c r="J1379" s="197"/>
      <c r="K1379" s="242"/>
      <c r="L1379" s="242"/>
      <c r="M1379" s="242"/>
      <c r="N1379" s="242"/>
      <c r="O1379" s="242"/>
      <c r="P1379" s="242"/>
      <c r="Q1379" s="242"/>
      <c r="R1379" s="242"/>
      <c r="S1379" s="242"/>
      <c r="T1379" s="242"/>
      <c r="U1379" s="242"/>
      <c r="V1379" s="242"/>
      <c r="W1379" s="242"/>
      <c r="X1379" s="242"/>
      <c r="Y1379" s="242"/>
      <c r="Z1379" s="242"/>
      <c r="AA1379" s="242"/>
      <c r="AB1379" s="242"/>
      <c r="AC1379" s="242"/>
      <c r="AD1379" s="242"/>
      <c r="AE1379" s="242"/>
      <c r="AF1379" s="242"/>
      <c r="AG1379" s="242"/>
      <c r="AH1379" s="242"/>
      <c r="AI1379" s="242"/>
      <c r="AJ1379" s="242"/>
      <c r="AK1379" s="242"/>
      <c r="AL1379" s="242"/>
      <c r="AM1379" s="242"/>
      <c r="AN1379" s="242"/>
      <c r="AO1379" s="242"/>
    </row>
    <row r="1380" spans="1:41" ht="12" customHeight="1">
      <c r="A1380" s="242"/>
      <c r="B1380" s="669"/>
      <c r="C1380" s="662"/>
      <c r="D1380" s="662"/>
      <c r="E1380" s="663"/>
      <c r="F1380" s="198"/>
      <c r="G1380" s="195"/>
      <c r="H1380" s="196"/>
      <c r="I1380" s="228"/>
      <c r="J1380" s="199"/>
      <c r="K1380" s="242"/>
      <c r="L1380" s="242"/>
      <c r="M1380" s="242"/>
      <c r="N1380" s="242"/>
      <c r="O1380" s="242"/>
      <c r="P1380" s="242"/>
      <c r="Q1380" s="242"/>
      <c r="R1380" s="242"/>
      <c r="S1380" s="242"/>
      <c r="T1380" s="242"/>
      <c r="U1380" s="242"/>
      <c r="V1380" s="242"/>
      <c r="W1380" s="242"/>
      <c r="X1380" s="242"/>
      <c r="Y1380" s="242"/>
      <c r="Z1380" s="242"/>
      <c r="AA1380" s="242"/>
      <c r="AB1380" s="242"/>
      <c r="AC1380" s="242"/>
      <c r="AD1380" s="242"/>
      <c r="AE1380" s="242"/>
      <c r="AF1380" s="242"/>
      <c r="AG1380" s="242"/>
      <c r="AH1380" s="242"/>
      <c r="AI1380" s="242"/>
      <c r="AJ1380" s="242"/>
      <c r="AK1380" s="242"/>
      <c r="AL1380" s="242"/>
      <c r="AM1380" s="242"/>
      <c r="AN1380" s="242"/>
      <c r="AO1380" s="242"/>
    </row>
    <row r="1381" spans="1:41" ht="12" customHeight="1">
      <c r="A1381" s="242"/>
      <c r="B1381" s="669"/>
      <c r="C1381" s="662"/>
      <c r="D1381" s="662"/>
      <c r="E1381" s="663"/>
      <c r="F1381" s="196"/>
      <c r="G1381" s="195"/>
      <c r="H1381" s="196"/>
      <c r="I1381" s="195"/>
      <c r="J1381" s="199" t="s">
        <v>267</v>
      </c>
      <c r="K1381" s="242"/>
      <c r="L1381" s="242"/>
      <c r="M1381" s="242"/>
      <c r="N1381" s="242"/>
      <c r="O1381" s="242"/>
      <c r="P1381" s="242"/>
      <c r="Q1381" s="242"/>
      <c r="R1381" s="242"/>
      <c r="S1381" s="242"/>
      <c r="T1381" s="242"/>
      <c r="U1381" s="242"/>
      <c r="V1381" s="242"/>
      <c r="W1381" s="242"/>
      <c r="X1381" s="242"/>
      <c r="Y1381" s="242"/>
      <c r="Z1381" s="242"/>
      <c r="AA1381" s="242"/>
      <c r="AB1381" s="242"/>
      <c r="AC1381" s="242"/>
      <c r="AD1381" s="242"/>
      <c r="AE1381" s="242"/>
      <c r="AF1381" s="242"/>
      <c r="AG1381" s="242"/>
      <c r="AH1381" s="242"/>
      <c r="AI1381" s="242"/>
      <c r="AJ1381" s="242"/>
      <c r="AK1381" s="242"/>
      <c r="AL1381" s="242"/>
      <c r="AM1381" s="242"/>
      <c r="AN1381" s="242"/>
      <c r="AO1381" s="242"/>
    </row>
    <row r="1382" spans="1:41" ht="12" customHeight="1">
      <c r="A1382" s="242"/>
      <c r="B1382" s="669"/>
      <c r="C1382" s="662"/>
      <c r="D1382" s="662"/>
      <c r="E1382" s="663"/>
      <c r="F1382" s="196"/>
      <c r="G1382" s="195"/>
      <c r="H1382" s="196"/>
      <c r="I1382" s="195"/>
      <c r="J1382" s="203">
        <f>SUM(I1379:I1381)</f>
        <v>60.125</v>
      </c>
      <c r="K1382" s="242"/>
      <c r="L1382" s="242"/>
      <c r="M1382" s="242"/>
      <c r="N1382" s="242"/>
      <c r="O1382" s="242"/>
      <c r="P1382" s="242"/>
      <c r="Q1382" s="242"/>
      <c r="R1382" s="242"/>
      <c r="S1382" s="242"/>
      <c r="T1382" s="242"/>
      <c r="U1382" s="242"/>
      <c r="V1382" s="242"/>
      <c r="W1382" s="242"/>
      <c r="X1382" s="242"/>
      <c r="Y1382" s="242"/>
      <c r="Z1382" s="242"/>
      <c r="AA1382" s="242"/>
      <c r="AB1382" s="242"/>
      <c r="AC1382" s="242"/>
      <c r="AD1382" s="242"/>
      <c r="AE1382" s="242"/>
      <c r="AF1382" s="242"/>
      <c r="AG1382" s="242"/>
      <c r="AH1382" s="242"/>
      <c r="AI1382" s="242"/>
      <c r="AJ1382" s="242"/>
      <c r="AK1382" s="242"/>
      <c r="AL1382" s="242"/>
      <c r="AM1382" s="242"/>
      <c r="AN1382" s="242"/>
      <c r="AO1382" s="242"/>
    </row>
    <row r="1383" spans="1:41" ht="12" customHeight="1">
      <c r="A1383" s="242"/>
      <c r="B1383" s="667" t="s">
        <v>268</v>
      </c>
      <c r="C1383" s="662"/>
      <c r="D1383" s="662"/>
      <c r="E1383" s="663"/>
      <c r="F1383" s="194" t="s">
        <v>13</v>
      </c>
      <c r="G1383" s="193" t="s">
        <v>269</v>
      </c>
      <c r="H1383" s="194" t="s">
        <v>209</v>
      </c>
      <c r="I1383" s="193" t="s">
        <v>264</v>
      </c>
      <c r="J1383" s="195"/>
      <c r="K1383" s="242"/>
      <c r="L1383" s="242"/>
      <c r="M1383" s="242"/>
      <c r="N1383" s="242"/>
      <c r="O1383" s="242"/>
      <c r="P1383" s="242"/>
      <c r="Q1383" s="242"/>
      <c r="R1383" s="242"/>
      <c r="S1383" s="242"/>
      <c r="T1383" s="242"/>
      <c r="U1383" s="242"/>
      <c r="V1383" s="242"/>
      <c r="W1383" s="242"/>
      <c r="X1383" s="242"/>
      <c r="Y1383" s="242"/>
      <c r="Z1383" s="242"/>
      <c r="AA1383" s="242"/>
      <c r="AB1383" s="242"/>
      <c r="AC1383" s="242"/>
      <c r="AD1383" s="242"/>
      <c r="AE1383" s="242"/>
      <c r="AF1383" s="242"/>
      <c r="AG1383" s="242"/>
      <c r="AH1383" s="242"/>
      <c r="AI1383" s="242"/>
      <c r="AJ1383" s="242"/>
      <c r="AK1383" s="242"/>
      <c r="AL1383" s="242"/>
      <c r="AM1383" s="242"/>
      <c r="AN1383" s="242"/>
      <c r="AO1383" s="242"/>
    </row>
    <row r="1384" spans="1:41" ht="12" customHeight="1">
      <c r="A1384" s="242"/>
      <c r="B1384" s="669" t="s">
        <v>360</v>
      </c>
      <c r="C1384" s="662"/>
      <c r="D1384" s="662"/>
      <c r="E1384" s="663"/>
      <c r="F1384" s="198" t="s">
        <v>21</v>
      </c>
      <c r="G1384" s="255" t="e">
        <f>MATERIALES!#REF!</f>
        <v>#REF!</v>
      </c>
      <c r="H1384" s="209">
        <v>0.17</v>
      </c>
      <c r="I1384" s="208" t="e">
        <f t="shared" si="110" ref="I1384:I1389">+H1384*G1384</f>
        <v>#REF!</v>
      </c>
      <c r="J1384" s="197"/>
      <c r="K1384" s="242"/>
      <c r="L1384" s="242"/>
      <c r="M1384" s="242"/>
      <c r="N1384" s="242"/>
      <c r="O1384" s="242"/>
      <c r="P1384" s="242"/>
      <c r="Q1384" s="242"/>
      <c r="R1384" s="242"/>
      <c r="S1384" s="242"/>
      <c r="T1384" s="242"/>
      <c r="U1384" s="242"/>
      <c r="V1384" s="242"/>
      <c r="W1384" s="242"/>
      <c r="X1384" s="242"/>
      <c r="Y1384" s="242"/>
      <c r="Z1384" s="242"/>
      <c r="AA1384" s="242"/>
      <c r="AB1384" s="242"/>
      <c r="AC1384" s="242"/>
      <c r="AD1384" s="242"/>
      <c r="AE1384" s="242"/>
      <c r="AF1384" s="242"/>
      <c r="AG1384" s="242"/>
      <c r="AH1384" s="242"/>
      <c r="AI1384" s="242"/>
      <c r="AJ1384" s="242"/>
      <c r="AK1384" s="242"/>
      <c r="AL1384" s="242"/>
      <c r="AM1384" s="242"/>
      <c r="AN1384" s="242"/>
      <c r="AO1384" s="242"/>
    </row>
    <row r="1385" spans="1:41" ht="12" customHeight="1">
      <c r="A1385" s="242"/>
      <c r="B1385" s="669" t="s">
        <v>310</v>
      </c>
      <c r="C1385" s="662"/>
      <c r="D1385" s="662"/>
      <c r="E1385" s="663"/>
      <c r="F1385" s="198" t="s">
        <v>21</v>
      </c>
      <c r="G1385" s="277" t="e">
        <f>MATERIALES!#REF!</f>
        <v>#REF!</v>
      </c>
      <c r="H1385" s="209">
        <v>0.01</v>
      </c>
      <c r="I1385" s="208" t="e">
        <f t="shared" si="110"/>
        <v>#REF!</v>
      </c>
      <c r="J1385" s="197"/>
      <c r="K1385" s="242"/>
      <c r="L1385" s="242"/>
      <c r="M1385" s="242"/>
      <c r="N1385" s="242"/>
      <c r="O1385" s="242"/>
      <c r="P1385" s="242"/>
      <c r="Q1385" s="242"/>
      <c r="R1385" s="242"/>
      <c r="S1385" s="242"/>
      <c r="T1385" s="242"/>
      <c r="U1385" s="242"/>
      <c r="V1385" s="242"/>
      <c r="W1385" s="242"/>
      <c r="X1385" s="242"/>
      <c r="Y1385" s="242"/>
      <c r="Z1385" s="242"/>
      <c r="AA1385" s="242"/>
      <c r="AB1385" s="242"/>
      <c r="AC1385" s="242"/>
      <c r="AD1385" s="242"/>
      <c r="AE1385" s="242"/>
      <c r="AF1385" s="242"/>
      <c r="AG1385" s="242"/>
      <c r="AH1385" s="242"/>
      <c r="AI1385" s="242"/>
      <c r="AJ1385" s="242"/>
      <c r="AK1385" s="242"/>
      <c r="AL1385" s="242"/>
      <c r="AM1385" s="242"/>
      <c r="AN1385" s="242"/>
      <c r="AO1385" s="242"/>
    </row>
    <row r="1386" spans="1:41" ht="12" customHeight="1">
      <c r="A1386" s="242"/>
      <c r="B1386" s="669" t="s">
        <v>311</v>
      </c>
      <c r="C1386" s="662"/>
      <c r="D1386" s="662"/>
      <c r="E1386" s="663"/>
      <c r="F1386" s="198" t="s">
        <v>21</v>
      </c>
      <c r="G1386" s="277" t="e">
        <f>MATERIALES!#REF!</f>
        <v>#REF!</v>
      </c>
      <c r="H1386" s="209">
        <v>0.01</v>
      </c>
      <c r="I1386" s="208" t="e">
        <f t="shared" si="110"/>
        <v>#REF!</v>
      </c>
      <c r="J1386" s="197"/>
      <c r="K1386" s="242"/>
      <c r="L1386" s="242"/>
      <c r="M1386" s="242"/>
      <c r="N1386" s="242"/>
      <c r="O1386" s="242"/>
      <c r="P1386" s="242"/>
      <c r="Q1386" s="242"/>
      <c r="R1386" s="242"/>
      <c r="S1386" s="242"/>
      <c r="T1386" s="242"/>
      <c r="U1386" s="242"/>
      <c r="V1386" s="242"/>
      <c r="W1386" s="242"/>
      <c r="X1386" s="242"/>
      <c r="Y1386" s="242"/>
      <c r="Z1386" s="242"/>
      <c r="AA1386" s="242"/>
      <c r="AB1386" s="242"/>
      <c r="AC1386" s="242"/>
      <c r="AD1386" s="242"/>
      <c r="AE1386" s="242"/>
      <c r="AF1386" s="242"/>
      <c r="AG1386" s="242"/>
      <c r="AH1386" s="242"/>
      <c r="AI1386" s="242"/>
      <c r="AJ1386" s="242"/>
      <c r="AK1386" s="242"/>
      <c r="AL1386" s="242"/>
      <c r="AM1386" s="242"/>
      <c r="AN1386" s="242"/>
      <c r="AO1386" s="242"/>
    </row>
    <row r="1387" spans="1:41" ht="12" customHeight="1">
      <c r="A1387" s="242"/>
      <c r="B1387" s="669" t="s">
        <v>361</v>
      </c>
      <c r="C1387" s="662"/>
      <c r="D1387" s="662"/>
      <c r="E1387" s="663"/>
      <c r="F1387" s="207" t="s">
        <v>21</v>
      </c>
      <c r="G1387" s="277" t="e">
        <f>MATERIALES!#REF!</f>
        <v>#REF!</v>
      </c>
      <c r="H1387" s="198">
        <v>0.34</v>
      </c>
      <c r="I1387" s="208" t="e">
        <f t="shared" si="110"/>
        <v>#REF!</v>
      </c>
      <c r="J1387" s="206"/>
      <c r="K1387" s="242"/>
      <c r="L1387" s="242"/>
      <c r="M1387" s="242"/>
      <c r="N1387" s="242"/>
      <c r="O1387" s="242"/>
      <c r="P1387" s="242"/>
      <c r="Q1387" s="242"/>
      <c r="R1387" s="242"/>
      <c r="S1387" s="242"/>
      <c r="T1387" s="242"/>
      <c r="U1387" s="242"/>
      <c r="V1387" s="242"/>
      <c r="W1387" s="242"/>
      <c r="X1387" s="242"/>
      <c r="Y1387" s="242"/>
      <c r="Z1387" s="242"/>
      <c r="AA1387" s="242"/>
      <c r="AB1387" s="242"/>
      <c r="AC1387" s="242"/>
      <c r="AD1387" s="242"/>
      <c r="AE1387" s="242"/>
      <c r="AF1387" s="242"/>
      <c r="AG1387" s="242"/>
      <c r="AH1387" s="242"/>
      <c r="AI1387" s="242"/>
      <c r="AJ1387" s="242"/>
      <c r="AK1387" s="242"/>
      <c r="AL1387" s="242"/>
      <c r="AM1387" s="242"/>
      <c r="AN1387" s="242"/>
      <c r="AO1387" s="242"/>
    </row>
    <row r="1388" spans="1:41" ht="12" customHeight="1">
      <c r="A1388" s="242"/>
      <c r="B1388" s="669" t="s">
        <v>362</v>
      </c>
      <c r="C1388" s="662"/>
      <c r="D1388" s="662"/>
      <c r="E1388" s="663"/>
      <c r="F1388" s="207" t="s">
        <v>21</v>
      </c>
      <c r="G1388" s="277" t="e">
        <f>MATERIALES!#REF!</f>
        <v>#REF!</v>
      </c>
      <c r="H1388" s="198">
        <v>0.17</v>
      </c>
      <c r="I1388" s="208" t="e">
        <f t="shared" si="110"/>
        <v>#REF!</v>
      </c>
      <c r="J1388" s="206"/>
      <c r="K1388" s="242"/>
      <c r="L1388" s="242"/>
      <c r="M1388" s="242"/>
      <c r="N1388" s="242"/>
      <c r="O1388" s="242"/>
      <c r="P1388" s="242"/>
      <c r="Q1388" s="242"/>
      <c r="R1388" s="242"/>
      <c r="S1388" s="242"/>
      <c r="T1388" s="242"/>
      <c r="U1388" s="242"/>
      <c r="V1388" s="242"/>
      <c r="W1388" s="242"/>
      <c r="X1388" s="242"/>
      <c r="Y1388" s="242"/>
      <c r="Z1388" s="242"/>
      <c r="AA1388" s="242"/>
      <c r="AB1388" s="242"/>
      <c r="AC1388" s="242"/>
      <c r="AD1388" s="242"/>
      <c r="AE1388" s="242"/>
      <c r="AF1388" s="242"/>
      <c r="AG1388" s="242"/>
      <c r="AH1388" s="242"/>
      <c r="AI1388" s="242"/>
      <c r="AJ1388" s="242"/>
      <c r="AK1388" s="242"/>
      <c r="AL1388" s="242"/>
      <c r="AM1388" s="242"/>
      <c r="AN1388" s="242"/>
      <c r="AO1388" s="242"/>
    </row>
    <row r="1389" spans="1:41" ht="12" customHeight="1">
      <c r="A1389" s="242"/>
      <c r="B1389" s="669" t="s">
        <v>363</v>
      </c>
      <c r="C1389" s="662"/>
      <c r="D1389" s="662"/>
      <c r="E1389" s="663"/>
      <c r="F1389" s="207" t="s">
        <v>21</v>
      </c>
      <c r="G1389" s="277" t="str">
        <f>MATERIALES!$C$19</f>
        <v>Alambre Negro Cal. 18</v>
      </c>
      <c r="H1389" s="276">
        <v>0.34</v>
      </c>
      <c r="I1389" s="208" t="e">
        <f t="shared" si="110"/>
        <v>#VALUE!</v>
      </c>
      <c r="J1389" s="206"/>
      <c r="K1389" s="242"/>
      <c r="L1389" s="242"/>
      <c r="M1389" s="242"/>
      <c r="N1389" s="242"/>
      <c r="O1389" s="242"/>
      <c r="P1389" s="242"/>
      <c r="Q1389" s="242"/>
      <c r="R1389" s="242"/>
      <c r="S1389" s="242"/>
      <c r="T1389" s="242"/>
      <c r="U1389" s="242"/>
      <c r="V1389" s="242"/>
      <c r="W1389" s="242"/>
      <c r="X1389" s="242"/>
      <c r="Y1389" s="242"/>
      <c r="Z1389" s="242"/>
      <c r="AA1389" s="242"/>
      <c r="AB1389" s="242"/>
      <c r="AC1389" s="242"/>
      <c r="AD1389" s="242"/>
      <c r="AE1389" s="242"/>
      <c r="AF1389" s="242"/>
      <c r="AG1389" s="242"/>
      <c r="AH1389" s="242"/>
      <c r="AI1389" s="242"/>
      <c r="AJ1389" s="242"/>
      <c r="AK1389" s="242"/>
      <c r="AL1389" s="242"/>
      <c r="AM1389" s="242"/>
      <c r="AN1389" s="242"/>
      <c r="AO1389" s="242"/>
    </row>
    <row r="1390" spans="1:41" ht="12" customHeight="1">
      <c r="A1390" s="242"/>
      <c r="B1390" s="670"/>
      <c r="C1390" s="662"/>
      <c r="D1390" s="662"/>
      <c r="E1390" s="663"/>
      <c r="F1390" s="210"/>
      <c r="G1390" s="211"/>
      <c r="H1390" s="196"/>
      <c r="I1390" s="211"/>
      <c r="J1390" s="195" t="s">
        <v>267</v>
      </c>
      <c r="K1390" s="242"/>
      <c r="L1390" s="242"/>
      <c r="M1390" s="242"/>
      <c r="N1390" s="242"/>
      <c r="O1390" s="242"/>
      <c r="P1390" s="242"/>
      <c r="Q1390" s="242"/>
      <c r="R1390" s="242"/>
      <c r="S1390" s="242"/>
      <c r="T1390" s="242"/>
      <c r="U1390" s="242"/>
      <c r="V1390" s="242"/>
      <c r="W1390" s="242"/>
      <c r="X1390" s="242"/>
      <c r="Y1390" s="242"/>
      <c r="Z1390" s="242"/>
      <c r="AA1390" s="242"/>
      <c r="AB1390" s="242"/>
      <c r="AC1390" s="242"/>
      <c r="AD1390" s="242"/>
      <c r="AE1390" s="242"/>
      <c r="AF1390" s="242"/>
      <c r="AG1390" s="242"/>
      <c r="AH1390" s="242"/>
      <c r="AI1390" s="242"/>
      <c r="AJ1390" s="242"/>
      <c r="AK1390" s="242"/>
      <c r="AL1390" s="242"/>
      <c r="AM1390" s="242"/>
      <c r="AN1390" s="242"/>
      <c r="AO1390" s="242"/>
    </row>
    <row r="1391" spans="1:41" ht="12" customHeight="1">
      <c r="A1391" s="242"/>
      <c r="B1391" s="670"/>
      <c r="C1391" s="662"/>
      <c r="D1391" s="662"/>
      <c r="E1391" s="663"/>
      <c r="F1391" s="212"/>
      <c r="G1391" s="213"/>
      <c r="H1391" s="214"/>
      <c r="I1391" s="213"/>
      <c r="J1391" s="215" t="e">
        <f>SUM(I1384:I1390)</f>
        <v>#REF!</v>
      </c>
      <c r="K1391" s="242"/>
      <c r="L1391" s="242"/>
      <c r="M1391" s="242"/>
      <c r="N1391" s="242"/>
      <c r="O1391" s="242"/>
      <c r="P1391" s="242"/>
      <c r="Q1391" s="242"/>
      <c r="R1391" s="242"/>
      <c r="S1391" s="242"/>
      <c r="T1391" s="242"/>
      <c r="U1391" s="242"/>
      <c r="V1391" s="242"/>
      <c r="W1391" s="242"/>
      <c r="X1391" s="242"/>
      <c r="Y1391" s="242"/>
      <c r="Z1391" s="242"/>
      <c r="AA1391" s="242"/>
      <c r="AB1391" s="242"/>
      <c r="AC1391" s="242"/>
      <c r="AD1391" s="242"/>
      <c r="AE1391" s="242"/>
      <c r="AF1391" s="242"/>
      <c r="AG1391" s="242"/>
      <c r="AH1391" s="242"/>
      <c r="AI1391" s="242"/>
      <c r="AJ1391" s="242"/>
      <c r="AK1391" s="242"/>
      <c r="AL1391" s="242"/>
      <c r="AM1391" s="242"/>
      <c r="AN1391" s="242"/>
      <c r="AO1391" s="242"/>
    </row>
    <row r="1392" spans="1:41" ht="12" customHeight="1">
      <c r="A1392" s="242"/>
      <c r="B1392" s="667" t="s">
        <v>273</v>
      </c>
      <c r="C1392" s="663"/>
      <c r="D1392" s="194" t="s">
        <v>14</v>
      </c>
      <c r="E1392" s="205" t="s">
        <v>274</v>
      </c>
      <c r="F1392" s="192" t="s">
        <v>275</v>
      </c>
      <c r="G1392" s="205" t="s">
        <v>276</v>
      </c>
      <c r="H1392" s="192" t="s">
        <v>277</v>
      </c>
      <c r="I1392" s="205" t="s">
        <v>278</v>
      </c>
      <c r="J1392" s="195"/>
      <c r="K1392" s="242"/>
      <c r="L1392" s="242"/>
      <c r="M1392" s="242"/>
      <c r="N1392" s="242"/>
      <c r="O1392" s="242"/>
      <c r="P1392" s="242"/>
      <c r="Q1392" s="242"/>
      <c r="R1392" s="242"/>
      <c r="S1392" s="242"/>
      <c r="T1392" s="242"/>
      <c r="U1392" s="242"/>
      <c r="V1392" s="242"/>
      <c r="W1392" s="242"/>
      <c r="X1392" s="242"/>
      <c r="Y1392" s="242"/>
      <c r="Z1392" s="242"/>
      <c r="AA1392" s="242"/>
      <c r="AB1392" s="242"/>
      <c r="AC1392" s="242"/>
      <c r="AD1392" s="242"/>
      <c r="AE1392" s="242"/>
      <c r="AF1392" s="242"/>
      <c r="AG1392" s="242"/>
      <c r="AH1392" s="242"/>
      <c r="AI1392" s="242"/>
      <c r="AJ1392" s="242"/>
      <c r="AK1392" s="242"/>
      <c r="AL1392" s="242"/>
      <c r="AM1392" s="242"/>
      <c r="AN1392" s="242"/>
      <c r="AO1392" s="242"/>
    </row>
    <row r="1393" spans="1:41" ht="12" customHeight="1">
      <c r="A1393" s="242"/>
      <c r="B1393" s="669" t="s">
        <v>279</v>
      </c>
      <c r="C1393" s="663"/>
      <c r="D1393" s="196">
        <v>1</v>
      </c>
      <c r="E1393" s="195">
        <f>90000*D1393</f>
        <v>90000</v>
      </c>
      <c r="F1393" s="196">
        <v>85</v>
      </c>
      <c r="G1393" s="195">
        <f t="shared" si="111" ref="G1393:G1394">SUM(E1393*(1+F1393/100))</f>
        <v>166500</v>
      </c>
      <c r="H1393" s="196">
        <v>200</v>
      </c>
      <c r="I1393" s="211">
        <f t="shared" si="112" ref="I1393:I1394">SUM(G1393/H1393)</f>
        <v>832.50</v>
      </c>
      <c r="J1393" s="206"/>
      <c r="K1393" s="242"/>
      <c r="L1393" s="242"/>
      <c r="M1393" s="242"/>
      <c r="N1393" s="242"/>
      <c r="O1393" s="242"/>
      <c r="P1393" s="242"/>
      <c r="Q1393" s="242"/>
      <c r="R1393" s="242"/>
      <c r="S1393" s="242"/>
      <c r="T1393" s="242"/>
      <c r="U1393" s="242"/>
      <c r="V1393" s="242"/>
      <c r="W1393" s="242"/>
      <c r="X1393" s="242"/>
      <c r="Y1393" s="242"/>
      <c r="Z1393" s="242"/>
      <c r="AA1393" s="242"/>
      <c r="AB1393" s="242"/>
      <c r="AC1393" s="242"/>
      <c r="AD1393" s="242"/>
      <c r="AE1393" s="242"/>
      <c r="AF1393" s="242"/>
      <c r="AG1393" s="242"/>
      <c r="AH1393" s="242"/>
      <c r="AI1393" s="242"/>
      <c r="AJ1393" s="242"/>
      <c r="AK1393" s="242"/>
      <c r="AL1393" s="242"/>
      <c r="AM1393" s="242"/>
      <c r="AN1393" s="242"/>
      <c r="AO1393" s="242"/>
    </row>
    <row r="1394" spans="1:41" ht="12" customHeight="1">
      <c r="A1394" s="242"/>
      <c r="B1394" s="669" t="s">
        <v>280</v>
      </c>
      <c r="C1394" s="663"/>
      <c r="D1394" s="196">
        <v>1</v>
      </c>
      <c r="E1394" s="195">
        <f>40000*D1394</f>
        <v>40000</v>
      </c>
      <c r="F1394" s="196">
        <f>F1393</f>
        <v>85</v>
      </c>
      <c r="G1394" s="195">
        <f t="shared" si="111"/>
        <v>74000</v>
      </c>
      <c r="H1394" s="196">
        <f>H1393</f>
        <v>200</v>
      </c>
      <c r="I1394" s="211">
        <f t="shared" si="112"/>
        <v>370</v>
      </c>
      <c r="J1394" s="206"/>
      <c r="K1394" s="242"/>
      <c r="L1394" s="242"/>
      <c r="M1394" s="242"/>
      <c r="N1394" s="242"/>
      <c r="O1394" s="242"/>
      <c r="P1394" s="242"/>
      <c r="Q1394" s="242"/>
      <c r="R1394" s="242"/>
      <c r="S1394" s="242"/>
      <c r="T1394" s="242"/>
      <c r="U1394" s="242"/>
      <c r="V1394" s="242"/>
      <c r="W1394" s="242"/>
      <c r="X1394" s="242"/>
      <c r="Y1394" s="242"/>
      <c r="Z1394" s="242"/>
      <c r="AA1394" s="242"/>
      <c r="AB1394" s="242"/>
      <c r="AC1394" s="242"/>
      <c r="AD1394" s="242"/>
      <c r="AE1394" s="242"/>
      <c r="AF1394" s="242"/>
      <c r="AG1394" s="242"/>
      <c r="AH1394" s="242"/>
      <c r="AI1394" s="242"/>
      <c r="AJ1394" s="242"/>
      <c r="AK1394" s="242"/>
      <c r="AL1394" s="242"/>
      <c r="AM1394" s="242"/>
      <c r="AN1394" s="242"/>
      <c r="AO1394" s="242"/>
    </row>
    <row r="1395" spans="1:41" ht="12" customHeight="1">
      <c r="A1395" s="242"/>
      <c r="B1395" s="670"/>
      <c r="C1395" s="662"/>
      <c r="D1395" s="663"/>
      <c r="E1395" s="211"/>
      <c r="F1395" s="196"/>
      <c r="G1395" s="195"/>
      <c r="H1395" s="196"/>
      <c r="I1395" s="217"/>
      <c r="J1395" s="195" t="s">
        <v>267</v>
      </c>
      <c r="K1395" s="242"/>
      <c r="L1395" s="242"/>
      <c r="M1395" s="242"/>
      <c r="N1395" s="242"/>
      <c r="O1395" s="242"/>
      <c r="P1395" s="242"/>
      <c r="Q1395" s="242"/>
      <c r="R1395" s="242"/>
      <c r="S1395" s="242"/>
      <c r="T1395" s="242"/>
      <c r="U1395" s="242"/>
      <c r="V1395" s="242"/>
      <c r="W1395" s="242"/>
      <c r="X1395" s="242"/>
      <c r="Y1395" s="242"/>
      <c r="Z1395" s="242"/>
      <c r="AA1395" s="242"/>
      <c r="AB1395" s="242"/>
      <c r="AC1395" s="242"/>
      <c r="AD1395" s="242"/>
      <c r="AE1395" s="242"/>
      <c r="AF1395" s="242"/>
      <c r="AG1395" s="242"/>
      <c r="AH1395" s="242"/>
      <c r="AI1395" s="242"/>
      <c r="AJ1395" s="242"/>
      <c r="AK1395" s="242"/>
      <c r="AL1395" s="242"/>
      <c r="AM1395" s="242"/>
      <c r="AN1395" s="242"/>
      <c r="AO1395" s="242"/>
    </row>
    <row r="1396" spans="1:41" ht="12" customHeight="1">
      <c r="A1396" s="242"/>
      <c r="B1396" s="670"/>
      <c r="C1396" s="662"/>
      <c r="D1396" s="663"/>
      <c r="E1396" s="211"/>
      <c r="F1396" s="196"/>
      <c r="G1396" s="211"/>
      <c r="H1396" s="196"/>
      <c r="I1396" s="211"/>
      <c r="J1396" s="203">
        <f>SUM(I1393:I1395)</f>
        <v>1202.50</v>
      </c>
      <c r="K1396" s="242"/>
      <c r="L1396" s="242"/>
      <c r="M1396" s="242"/>
      <c r="N1396" s="242"/>
      <c r="O1396" s="242"/>
      <c r="P1396" s="242"/>
      <c r="Q1396" s="242"/>
      <c r="R1396" s="242"/>
      <c r="S1396" s="242"/>
      <c r="T1396" s="242"/>
      <c r="U1396" s="242"/>
      <c r="V1396" s="242"/>
      <c r="W1396" s="242"/>
      <c r="X1396" s="242"/>
      <c r="Y1396" s="242"/>
      <c r="Z1396" s="242"/>
      <c r="AA1396" s="242"/>
      <c r="AB1396" s="242"/>
      <c r="AC1396" s="242"/>
      <c r="AD1396" s="242"/>
      <c r="AE1396" s="242"/>
      <c r="AF1396" s="242"/>
      <c r="AG1396" s="242"/>
      <c r="AH1396" s="242"/>
      <c r="AI1396" s="242"/>
      <c r="AJ1396" s="242"/>
      <c r="AK1396" s="242"/>
      <c r="AL1396" s="242"/>
      <c r="AM1396" s="242"/>
      <c r="AN1396" s="242"/>
      <c r="AO1396" s="242"/>
    </row>
    <row r="1397" spans="1:41" ht="12" customHeight="1">
      <c r="A1397" s="242"/>
      <c r="B1397" s="667" t="s">
        <v>281</v>
      </c>
      <c r="C1397" s="662"/>
      <c r="D1397" s="663"/>
      <c r="E1397" s="205" t="s">
        <v>13</v>
      </c>
      <c r="F1397" s="192" t="s">
        <v>14</v>
      </c>
      <c r="G1397" s="216" t="s">
        <v>282</v>
      </c>
      <c r="H1397" s="192" t="s">
        <v>283</v>
      </c>
      <c r="I1397" s="205" t="s">
        <v>264</v>
      </c>
      <c r="J1397" s="195"/>
      <c r="K1397" s="242"/>
      <c r="L1397" s="242"/>
      <c r="M1397" s="242"/>
      <c r="N1397" s="242"/>
      <c r="O1397" s="242"/>
      <c r="P1397" s="242"/>
      <c r="Q1397" s="242"/>
      <c r="R1397" s="242"/>
      <c r="S1397" s="242"/>
      <c r="T1397" s="242"/>
      <c r="U1397" s="242"/>
      <c r="V1397" s="242"/>
      <c r="W1397" s="242"/>
      <c r="X1397" s="242"/>
      <c r="Y1397" s="242"/>
      <c r="Z1397" s="242"/>
      <c r="AA1397" s="242"/>
      <c r="AB1397" s="242"/>
      <c r="AC1397" s="242"/>
      <c r="AD1397" s="242"/>
      <c r="AE1397" s="242"/>
      <c r="AF1397" s="242"/>
      <c r="AG1397" s="242"/>
      <c r="AH1397" s="242"/>
      <c r="AI1397" s="242"/>
      <c r="AJ1397" s="242"/>
      <c r="AK1397" s="242"/>
      <c r="AL1397" s="242"/>
      <c r="AM1397" s="242"/>
      <c r="AN1397" s="242"/>
      <c r="AO1397" s="242"/>
    </row>
    <row r="1398" spans="1:41" ht="12" customHeight="1">
      <c r="A1398" s="242"/>
      <c r="B1398" s="669"/>
      <c r="C1398" s="662"/>
      <c r="D1398" s="663"/>
      <c r="E1398" s="347"/>
      <c r="F1398" s="214"/>
      <c r="G1398" s="353"/>
      <c r="H1398" s="214"/>
      <c r="I1398" s="261">
        <f t="shared" si="113" ref="I1398:I1400">+F1398*G1398*H1398</f>
        <v>0</v>
      </c>
      <c r="J1398" s="195"/>
      <c r="K1398" s="242"/>
      <c r="L1398" s="242"/>
      <c r="M1398" s="242"/>
      <c r="N1398" s="242"/>
      <c r="O1398" s="242"/>
      <c r="P1398" s="242"/>
      <c r="Q1398" s="242"/>
      <c r="R1398" s="242"/>
      <c r="S1398" s="242"/>
      <c r="T1398" s="242"/>
      <c r="U1398" s="242"/>
      <c r="V1398" s="242"/>
      <c r="W1398" s="242"/>
      <c r="X1398" s="242"/>
      <c r="Y1398" s="242"/>
      <c r="Z1398" s="242"/>
      <c r="AA1398" s="242"/>
      <c r="AB1398" s="242"/>
      <c r="AC1398" s="242"/>
      <c r="AD1398" s="242"/>
      <c r="AE1398" s="242"/>
      <c r="AF1398" s="242"/>
      <c r="AG1398" s="242"/>
      <c r="AH1398" s="242"/>
      <c r="AI1398" s="242"/>
      <c r="AJ1398" s="242"/>
      <c r="AK1398" s="242"/>
      <c r="AL1398" s="242"/>
      <c r="AM1398" s="242"/>
      <c r="AN1398" s="242"/>
      <c r="AO1398" s="242"/>
    </row>
    <row r="1399" spans="1:41" ht="12" customHeight="1">
      <c r="A1399" s="242"/>
      <c r="B1399" s="669"/>
      <c r="C1399" s="662"/>
      <c r="D1399" s="663"/>
      <c r="E1399" s="347"/>
      <c r="F1399" s="214"/>
      <c r="G1399" s="353"/>
      <c r="H1399" s="214"/>
      <c r="I1399" s="261">
        <f t="shared" si="113"/>
        <v>0</v>
      </c>
      <c r="J1399" s="195"/>
      <c r="K1399" s="242"/>
      <c r="L1399" s="242"/>
      <c r="M1399" s="242"/>
      <c r="N1399" s="242"/>
      <c r="O1399" s="242"/>
      <c r="P1399" s="242"/>
      <c r="Q1399" s="242"/>
      <c r="R1399" s="242"/>
      <c r="S1399" s="242"/>
      <c r="T1399" s="242"/>
      <c r="U1399" s="242"/>
      <c r="V1399" s="242"/>
      <c r="W1399" s="242"/>
      <c r="X1399" s="242"/>
      <c r="Y1399" s="242"/>
      <c r="Z1399" s="242"/>
      <c r="AA1399" s="242"/>
      <c r="AB1399" s="242"/>
      <c r="AC1399" s="242"/>
      <c r="AD1399" s="242"/>
      <c r="AE1399" s="242"/>
      <c r="AF1399" s="242"/>
      <c r="AG1399" s="242"/>
      <c r="AH1399" s="242"/>
      <c r="AI1399" s="242"/>
      <c r="AJ1399" s="242"/>
      <c r="AK1399" s="242"/>
      <c r="AL1399" s="242"/>
      <c r="AM1399" s="242"/>
      <c r="AN1399" s="242"/>
      <c r="AO1399" s="242"/>
    </row>
    <row r="1400" spans="1:41" ht="12" customHeight="1">
      <c r="A1400" s="242"/>
      <c r="B1400" s="669"/>
      <c r="C1400" s="662"/>
      <c r="D1400" s="663"/>
      <c r="E1400" s="347"/>
      <c r="F1400" s="363"/>
      <c r="G1400" s="353"/>
      <c r="H1400" s="214"/>
      <c r="I1400" s="261">
        <f t="shared" si="113"/>
        <v>0</v>
      </c>
      <c r="J1400" s="195"/>
      <c r="K1400" s="242"/>
      <c r="L1400" s="242"/>
      <c r="M1400" s="242"/>
      <c r="N1400" s="242"/>
      <c r="O1400" s="242"/>
      <c r="P1400" s="242"/>
      <c r="Q1400" s="242"/>
      <c r="R1400" s="242"/>
      <c r="S1400" s="242"/>
      <c r="T1400" s="242"/>
      <c r="U1400" s="242"/>
      <c r="V1400" s="242"/>
      <c r="W1400" s="242"/>
      <c r="X1400" s="242"/>
      <c r="Y1400" s="242"/>
      <c r="Z1400" s="242"/>
      <c r="AA1400" s="242"/>
      <c r="AB1400" s="242"/>
      <c r="AC1400" s="242"/>
      <c r="AD1400" s="242"/>
      <c r="AE1400" s="242"/>
      <c r="AF1400" s="242"/>
      <c r="AG1400" s="242"/>
      <c r="AH1400" s="242"/>
      <c r="AI1400" s="242"/>
      <c r="AJ1400" s="242"/>
      <c r="AK1400" s="242"/>
      <c r="AL1400" s="242"/>
      <c r="AM1400" s="242"/>
      <c r="AN1400" s="242"/>
      <c r="AO1400" s="242"/>
    </row>
    <row r="1401" spans="1:41" ht="12" customHeight="1">
      <c r="A1401" s="242"/>
      <c r="B1401" s="669"/>
      <c r="C1401" s="662"/>
      <c r="D1401" s="663"/>
      <c r="E1401" s="211"/>
      <c r="F1401" s="198"/>
      <c r="G1401" s="211"/>
      <c r="H1401" s="196"/>
      <c r="I1401" s="261"/>
      <c r="J1401" s="195" t="s">
        <v>267</v>
      </c>
      <c r="K1401" s="242"/>
      <c r="L1401" s="242"/>
      <c r="M1401" s="242"/>
      <c r="N1401" s="242"/>
      <c r="O1401" s="242"/>
      <c r="P1401" s="242"/>
      <c r="Q1401" s="242"/>
      <c r="R1401" s="242"/>
      <c r="S1401" s="242"/>
      <c r="T1401" s="242"/>
      <c r="U1401" s="242"/>
      <c r="V1401" s="242"/>
      <c r="W1401" s="242"/>
      <c r="X1401" s="242"/>
      <c r="Y1401" s="242"/>
      <c r="Z1401" s="242"/>
      <c r="AA1401" s="242"/>
      <c r="AB1401" s="242"/>
      <c r="AC1401" s="242"/>
      <c r="AD1401" s="242"/>
      <c r="AE1401" s="242"/>
      <c r="AF1401" s="242"/>
      <c r="AG1401" s="242"/>
      <c r="AH1401" s="242"/>
      <c r="AI1401" s="242"/>
      <c r="AJ1401" s="242"/>
      <c r="AK1401" s="242"/>
      <c r="AL1401" s="242"/>
      <c r="AM1401" s="242"/>
      <c r="AN1401" s="242"/>
      <c r="AO1401" s="242"/>
    </row>
    <row r="1402" spans="1:41" ht="12" customHeight="1">
      <c r="A1402" s="242"/>
      <c r="B1402" s="670"/>
      <c r="C1402" s="662"/>
      <c r="D1402" s="663"/>
      <c r="E1402" s="195"/>
      <c r="F1402" s="218"/>
      <c r="G1402" s="195"/>
      <c r="H1402" s="196"/>
      <c r="I1402" s="211"/>
      <c r="J1402" s="203">
        <f>SUM(I1398:I1401)</f>
        <v>0</v>
      </c>
      <c r="K1402" s="242"/>
      <c r="L1402" s="242"/>
      <c r="M1402" s="242"/>
      <c r="N1402" s="242"/>
      <c r="O1402" s="242"/>
      <c r="P1402" s="242"/>
      <c r="Q1402" s="242"/>
      <c r="R1402" s="242"/>
      <c r="S1402" s="242"/>
      <c r="T1402" s="242"/>
      <c r="U1402" s="242"/>
      <c r="V1402" s="242"/>
      <c r="W1402" s="242"/>
      <c r="X1402" s="242"/>
      <c r="Y1402" s="242"/>
      <c r="Z1402" s="242"/>
      <c r="AA1402" s="242"/>
      <c r="AB1402" s="242"/>
      <c r="AC1402" s="242"/>
      <c r="AD1402" s="242"/>
      <c r="AE1402" s="242"/>
      <c r="AF1402" s="242"/>
      <c r="AG1402" s="242"/>
      <c r="AH1402" s="242"/>
      <c r="AI1402" s="242"/>
      <c r="AJ1402" s="242"/>
      <c r="AK1402" s="242"/>
      <c r="AL1402" s="242"/>
      <c r="AM1402" s="242"/>
      <c r="AN1402" s="242"/>
      <c r="AO1402" s="242"/>
    </row>
    <row r="1403" spans="1:41" ht="12" customHeight="1">
      <c r="A1403" s="242"/>
      <c r="B1403" s="661" t="s">
        <v>137</v>
      </c>
      <c r="C1403" s="662"/>
      <c r="D1403" s="662"/>
      <c r="E1403" s="662"/>
      <c r="F1403" s="662"/>
      <c r="G1403" s="662"/>
      <c r="H1403" s="662"/>
      <c r="I1403" s="663"/>
      <c r="J1403" s="219" t="e">
        <f>SUM(J1382+J1391+J1396+J1402)</f>
        <v>#REF!</v>
      </c>
      <c r="K1403" s="242"/>
      <c r="L1403" s="242"/>
      <c r="M1403" s="242"/>
      <c r="N1403" s="242"/>
      <c r="O1403" s="242"/>
      <c r="P1403" s="242"/>
      <c r="Q1403" s="242"/>
      <c r="R1403" s="242"/>
      <c r="S1403" s="242"/>
      <c r="T1403" s="242"/>
      <c r="U1403" s="242"/>
      <c r="V1403" s="242"/>
      <c r="W1403" s="242"/>
      <c r="X1403" s="242"/>
      <c r="Y1403" s="242"/>
      <c r="Z1403" s="242"/>
      <c r="AA1403" s="242"/>
      <c r="AB1403" s="242"/>
      <c r="AC1403" s="242"/>
      <c r="AD1403" s="242"/>
      <c r="AE1403" s="242"/>
      <c r="AF1403" s="242"/>
      <c r="AG1403" s="242"/>
      <c r="AH1403" s="242"/>
      <c r="AI1403" s="242"/>
      <c r="AJ1403" s="242"/>
      <c r="AK1403" s="242"/>
      <c r="AL1403" s="242"/>
      <c r="AM1403" s="242"/>
      <c r="AN1403" s="242"/>
      <c r="AO1403" s="242"/>
    </row>
    <row r="1404" spans="1:41" ht="12" customHeight="1">
      <c r="A1404" s="242"/>
      <c r="B1404" s="661" t="s">
        <v>284</v>
      </c>
      <c r="C1404" s="662"/>
      <c r="D1404" s="662"/>
      <c r="E1404" s="662"/>
      <c r="F1404" s="662"/>
      <c r="G1404" s="662"/>
      <c r="H1404" s="662"/>
      <c r="I1404" s="663"/>
      <c r="J1404" s="203" t="e">
        <f>J1403</f>
        <v>#REF!</v>
      </c>
      <c r="K1404" s="242"/>
      <c r="L1404" s="364"/>
      <c r="M1404" s="242"/>
      <c r="N1404" s="242"/>
      <c r="O1404" s="242"/>
      <c r="P1404" s="242"/>
      <c r="Q1404" s="242"/>
      <c r="R1404" s="242"/>
      <c r="S1404" s="242"/>
      <c r="T1404" s="242"/>
      <c r="U1404" s="242"/>
      <c r="V1404" s="242"/>
      <c r="W1404" s="242"/>
      <c r="X1404" s="242"/>
      <c r="Y1404" s="242"/>
      <c r="Z1404" s="242"/>
      <c r="AA1404" s="242"/>
      <c r="AB1404" s="242"/>
      <c r="AC1404" s="242"/>
      <c r="AD1404" s="242"/>
      <c r="AE1404" s="242"/>
      <c r="AF1404" s="242"/>
      <c r="AG1404" s="242"/>
      <c r="AH1404" s="242"/>
      <c r="AI1404" s="242"/>
      <c r="AJ1404" s="242"/>
      <c r="AK1404" s="242"/>
      <c r="AL1404" s="242"/>
      <c r="AM1404" s="242"/>
      <c r="AN1404" s="242"/>
      <c r="AO1404" s="242"/>
    </row>
    <row r="1405" spans="1:41" ht="12" customHeight="1">
      <c r="A1405" s="314"/>
      <c r="B1405" s="232"/>
      <c r="C1405" s="236"/>
      <c r="D1405" s="233"/>
      <c r="E1405" s="237"/>
      <c r="F1405" s="233"/>
      <c r="G1405" s="237"/>
      <c r="H1405" s="236"/>
      <c r="I1405" s="237"/>
      <c r="J1405" s="234"/>
      <c r="K1405" s="314"/>
      <c r="L1405" s="314"/>
      <c r="M1405" s="314"/>
      <c r="N1405" s="314"/>
      <c r="O1405" s="314"/>
      <c r="P1405" s="314"/>
      <c r="Q1405" s="314"/>
      <c r="R1405" s="314"/>
      <c r="S1405" s="314"/>
      <c r="T1405" s="314"/>
      <c r="U1405" s="314"/>
      <c r="V1405" s="314"/>
      <c r="W1405" s="314"/>
      <c r="X1405" s="314"/>
      <c r="Y1405" s="314"/>
      <c r="Z1405" s="314"/>
      <c r="AA1405" s="314"/>
      <c r="AB1405" s="314"/>
      <c r="AC1405" s="314"/>
      <c r="AD1405" s="314"/>
      <c r="AE1405" s="314"/>
      <c r="AF1405" s="314"/>
      <c r="AG1405" s="314"/>
      <c r="AH1405" s="314"/>
      <c r="AI1405" s="314"/>
      <c r="AJ1405" s="314"/>
      <c r="AK1405" s="314"/>
      <c r="AL1405" s="314"/>
      <c r="AM1405" s="314"/>
      <c r="AN1405" s="314"/>
      <c r="AO1405" s="314"/>
    </row>
    <row r="1406" spans="1:41" ht="12" customHeight="1">
      <c r="A1406" s="314"/>
      <c r="B1406" s="243"/>
      <c r="C1406" s="244"/>
      <c r="D1406" s="242"/>
      <c r="E1406" s="245"/>
      <c r="F1406" s="242"/>
      <c r="G1406" s="245"/>
      <c r="H1406" s="244"/>
      <c r="I1406" s="245"/>
      <c r="J1406" s="246"/>
      <c r="K1406" s="314"/>
      <c r="L1406" s="314"/>
      <c r="M1406" s="314"/>
      <c r="N1406" s="314"/>
      <c r="O1406" s="314"/>
      <c r="P1406" s="314"/>
      <c r="Q1406" s="314"/>
      <c r="R1406" s="314"/>
      <c r="S1406" s="314"/>
      <c r="T1406" s="314"/>
      <c r="U1406" s="314"/>
      <c r="V1406" s="314"/>
      <c r="W1406" s="314"/>
      <c r="X1406" s="314"/>
      <c r="Y1406" s="314"/>
      <c r="Z1406" s="314"/>
      <c r="AA1406" s="314"/>
      <c r="AB1406" s="314"/>
      <c r="AC1406" s="314"/>
      <c r="AD1406" s="314"/>
      <c r="AE1406" s="314"/>
      <c r="AF1406" s="314"/>
      <c r="AG1406" s="314"/>
      <c r="AH1406" s="314"/>
      <c r="AI1406" s="314"/>
      <c r="AJ1406" s="314"/>
      <c r="AK1406" s="314"/>
      <c r="AL1406" s="314"/>
      <c r="AM1406" s="314"/>
      <c r="AN1406" s="314"/>
      <c r="AO1406" s="314"/>
    </row>
    <row r="1407" spans="1:41" ht="12" customHeight="1">
      <c r="A1407" s="314"/>
      <c r="B1407" s="247"/>
      <c r="C1407" s="239"/>
      <c r="D1407" s="238"/>
      <c r="E1407" s="240"/>
      <c r="F1407" s="238"/>
      <c r="G1407" s="240"/>
      <c r="H1407" s="239"/>
      <c r="I1407" s="240"/>
      <c r="J1407" s="248"/>
      <c r="K1407" s="314"/>
      <c r="L1407" s="314"/>
      <c r="M1407" s="314"/>
      <c r="N1407" s="314"/>
      <c r="O1407" s="314"/>
      <c r="P1407" s="314"/>
      <c r="Q1407" s="314"/>
      <c r="R1407" s="314"/>
      <c r="S1407" s="314"/>
      <c r="T1407" s="314"/>
      <c r="U1407" s="314"/>
      <c r="V1407" s="314"/>
      <c r="W1407" s="314"/>
      <c r="X1407" s="314"/>
      <c r="Y1407" s="314"/>
      <c r="Z1407" s="314"/>
      <c r="AA1407" s="314"/>
      <c r="AB1407" s="314"/>
      <c r="AC1407" s="314"/>
      <c r="AD1407" s="314"/>
      <c r="AE1407" s="314"/>
      <c r="AF1407" s="314"/>
      <c r="AG1407" s="314"/>
      <c r="AH1407" s="314"/>
      <c r="AI1407" s="314"/>
      <c r="AJ1407" s="314"/>
      <c r="AK1407" s="314"/>
      <c r="AL1407" s="314"/>
      <c r="AM1407" s="314"/>
      <c r="AN1407" s="314"/>
      <c r="AO1407" s="314"/>
    </row>
    <row r="1408" spans="1:41" ht="27" customHeight="1">
      <c r="A1408" s="314"/>
      <c r="B1408" s="314"/>
      <c r="C1408" s="314"/>
      <c r="D1408" s="314"/>
      <c r="E1408" s="322"/>
      <c r="F1408" s="314"/>
      <c r="G1408" s="322"/>
      <c r="H1408" s="314"/>
      <c r="I1408" s="322"/>
      <c r="J1408" s="322"/>
      <c r="K1408" s="314"/>
      <c r="L1408" s="314"/>
      <c r="M1408" s="314"/>
      <c r="N1408" s="314"/>
      <c r="O1408" s="314"/>
      <c r="P1408" s="314"/>
      <c r="Q1408" s="314"/>
      <c r="R1408" s="314"/>
      <c r="S1408" s="314"/>
      <c r="T1408" s="314"/>
      <c r="U1408" s="314"/>
      <c r="V1408" s="314"/>
      <c r="W1408" s="314"/>
      <c r="X1408" s="314"/>
      <c r="Y1408" s="314"/>
      <c r="Z1408" s="314"/>
      <c r="AA1408" s="314"/>
      <c r="AB1408" s="314"/>
      <c r="AC1408" s="314"/>
      <c r="AD1408" s="314"/>
      <c r="AE1408" s="314"/>
      <c r="AF1408" s="314"/>
      <c r="AG1408" s="314"/>
      <c r="AH1408" s="314"/>
      <c r="AI1408" s="314"/>
      <c r="AJ1408" s="314"/>
      <c r="AK1408" s="314"/>
      <c r="AL1408" s="314"/>
      <c r="AM1408" s="314"/>
      <c r="AN1408" s="314"/>
      <c r="AO1408" s="314"/>
    </row>
    <row r="1409" spans="1:41" ht="27" customHeight="1">
      <c r="A1409" s="314"/>
      <c r="B1409" s="314"/>
      <c r="C1409" s="314"/>
      <c r="D1409" s="314"/>
      <c r="E1409" s="322"/>
      <c r="F1409" s="314"/>
      <c r="G1409" s="322"/>
      <c r="H1409" s="314"/>
      <c r="I1409" s="322"/>
      <c r="J1409" s="322"/>
      <c r="K1409" s="314"/>
      <c r="L1409" s="314"/>
      <c r="M1409" s="314"/>
      <c r="N1409" s="314"/>
      <c r="O1409" s="314"/>
      <c r="P1409" s="314"/>
      <c r="Q1409" s="314"/>
      <c r="R1409" s="314"/>
      <c r="S1409" s="314"/>
      <c r="T1409" s="314"/>
      <c r="U1409" s="314"/>
      <c r="V1409" s="314"/>
      <c r="W1409" s="314"/>
      <c r="X1409" s="314"/>
      <c r="Y1409" s="314"/>
      <c r="Z1409" s="314"/>
      <c r="AA1409" s="314"/>
      <c r="AB1409" s="314"/>
      <c r="AC1409" s="314"/>
      <c r="AD1409" s="314"/>
      <c r="AE1409" s="314"/>
      <c r="AF1409" s="314"/>
      <c r="AG1409" s="314"/>
      <c r="AH1409" s="314"/>
      <c r="AI1409" s="314"/>
      <c r="AJ1409" s="314"/>
      <c r="AK1409" s="314"/>
      <c r="AL1409" s="314"/>
      <c r="AM1409" s="314"/>
      <c r="AN1409" s="314"/>
      <c r="AO1409" s="314"/>
    </row>
    <row r="1410" spans="1:41" ht="12" customHeight="1">
      <c r="A1410" s="242"/>
      <c r="B1410" s="681"/>
      <c r="C1410" s="665"/>
      <c r="D1410" s="682"/>
      <c r="E1410" s="237"/>
      <c r="F1410" s="233"/>
      <c r="G1410" s="237"/>
      <c r="H1410" s="236"/>
      <c r="I1410" s="237"/>
      <c r="J1410" s="234"/>
      <c r="K1410" s="242"/>
      <c r="L1410" s="242"/>
      <c r="M1410" s="242"/>
      <c r="N1410" s="242"/>
      <c r="O1410" s="242"/>
      <c r="P1410" s="242"/>
      <c r="Q1410" s="242"/>
      <c r="R1410" s="242"/>
      <c r="S1410" s="242"/>
      <c r="T1410" s="242"/>
      <c r="U1410" s="242"/>
      <c r="V1410" s="242"/>
      <c r="W1410" s="242"/>
      <c r="X1410" s="242"/>
      <c r="Y1410" s="242"/>
      <c r="Z1410" s="242"/>
      <c r="AA1410" s="242"/>
      <c r="AB1410" s="242"/>
      <c r="AC1410" s="242"/>
      <c r="AD1410" s="242"/>
      <c r="AE1410" s="242"/>
      <c r="AF1410" s="242"/>
      <c r="AG1410" s="242"/>
      <c r="AH1410" s="242"/>
      <c r="AI1410" s="242"/>
      <c r="AJ1410" s="242"/>
      <c r="AK1410" s="242"/>
      <c r="AL1410" s="242"/>
      <c r="AM1410" s="242"/>
      <c r="AN1410" s="242"/>
      <c r="AO1410" s="242"/>
    </row>
    <row r="1411" spans="1:41" ht="12" customHeight="1">
      <c r="A1411" s="242"/>
      <c r="B1411" s="683" t="s">
        <v>257</v>
      </c>
      <c r="C1411" s="676"/>
      <c r="D1411" s="671" t="e">
        <f>+D1373</f>
        <v>#REF!</v>
      </c>
      <c r="E1411" s="672"/>
      <c r="F1411" s="672"/>
      <c r="G1411" s="672"/>
      <c r="H1411" s="672"/>
      <c r="I1411" s="672"/>
      <c r="J1411" s="673"/>
      <c r="K1411" s="242"/>
      <c r="L1411" s="242"/>
      <c r="M1411" s="242"/>
      <c r="N1411" s="242"/>
      <c r="O1411" s="242"/>
      <c r="P1411" s="242"/>
      <c r="Q1411" s="242"/>
      <c r="R1411" s="242"/>
      <c r="S1411" s="242"/>
      <c r="T1411" s="242"/>
      <c r="U1411" s="242"/>
      <c r="V1411" s="242"/>
      <c r="W1411" s="242"/>
      <c r="X1411" s="242"/>
      <c r="Y1411" s="242"/>
      <c r="Z1411" s="242"/>
      <c r="AA1411" s="242"/>
      <c r="AB1411" s="242"/>
      <c r="AC1411" s="242"/>
      <c r="AD1411" s="242"/>
      <c r="AE1411" s="242"/>
      <c r="AF1411" s="242"/>
      <c r="AG1411" s="242"/>
      <c r="AH1411" s="242"/>
      <c r="AI1411" s="242"/>
      <c r="AJ1411" s="242"/>
      <c r="AK1411" s="242"/>
      <c r="AL1411" s="242"/>
      <c r="AM1411" s="242"/>
      <c r="AN1411" s="242"/>
      <c r="AO1411" s="242"/>
    </row>
    <row r="1412" spans="1:41" ht="23.25" customHeight="1">
      <c r="A1412" s="242"/>
      <c r="B1412" s="316"/>
      <c r="C1412" s="317"/>
      <c r="D1412" s="674"/>
      <c r="E1412" s="637"/>
      <c r="F1412" s="637"/>
      <c r="G1412" s="637"/>
      <c r="H1412" s="637"/>
      <c r="I1412" s="637"/>
      <c r="J1412" s="638"/>
      <c r="K1412" s="242"/>
      <c r="L1412" s="242"/>
      <c r="M1412" s="242"/>
      <c r="N1412" s="242"/>
      <c r="O1412" s="242"/>
      <c r="P1412" s="242"/>
      <c r="Q1412" s="242"/>
      <c r="R1412" s="242"/>
      <c r="S1412" s="242"/>
      <c r="T1412" s="242"/>
      <c r="U1412" s="242"/>
      <c r="V1412" s="242"/>
      <c r="W1412" s="242"/>
      <c r="X1412" s="242"/>
      <c r="Y1412" s="242"/>
      <c r="Z1412" s="242"/>
      <c r="AA1412" s="242"/>
      <c r="AB1412" s="242"/>
      <c r="AC1412" s="242"/>
      <c r="AD1412" s="242"/>
      <c r="AE1412" s="242"/>
      <c r="AF1412" s="242"/>
      <c r="AG1412" s="242"/>
      <c r="AH1412" s="242"/>
      <c r="AI1412" s="242"/>
      <c r="AJ1412" s="242"/>
      <c r="AK1412" s="242"/>
      <c r="AL1412" s="242"/>
      <c r="AM1412" s="242"/>
      <c r="AN1412" s="242"/>
      <c r="AO1412" s="242"/>
    </row>
    <row r="1413" spans="1:41" ht="12" customHeight="1">
      <c r="A1413" s="242"/>
      <c r="B1413" s="316"/>
      <c r="C1413" s="317"/>
      <c r="D1413" s="318"/>
      <c r="E1413" s="319"/>
      <c r="F1413" s="318"/>
      <c r="G1413" s="319"/>
      <c r="H1413" s="318"/>
      <c r="I1413" s="319"/>
      <c r="J1413" s="320"/>
      <c r="K1413" s="242"/>
      <c r="L1413" s="242"/>
      <c r="M1413" s="242"/>
      <c r="N1413" s="242"/>
      <c r="O1413" s="242"/>
      <c r="P1413" s="242"/>
      <c r="Q1413" s="242"/>
      <c r="R1413" s="242"/>
      <c r="S1413" s="242"/>
      <c r="T1413" s="242"/>
      <c r="U1413" s="242"/>
      <c r="V1413" s="242"/>
      <c r="W1413" s="242"/>
      <c r="X1413" s="242"/>
      <c r="Y1413" s="242"/>
      <c r="Z1413" s="242"/>
      <c r="AA1413" s="242"/>
      <c r="AB1413" s="242"/>
      <c r="AC1413" s="242"/>
      <c r="AD1413" s="242"/>
      <c r="AE1413" s="242"/>
      <c r="AF1413" s="242"/>
      <c r="AG1413" s="242"/>
      <c r="AH1413" s="242"/>
      <c r="AI1413" s="242"/>
      <c r="AJ1413" s="242"/>
      <c r="AK1413" s="242"/>
      <c r="AL1413" s="242"/>
      <c r="AM1413" s="242"/>
      <c r="AN1413" s="242"/>
      <c r="AO1413" s="242"/>
    </row>
    <row r="1414" spans="1:41" ht="11.25" customHeight="1">
      <c r="A1414" s="242"/>
      <c r="B1414" s="321" t="s">
        <v>258</v>
      </c>
      <c r="C1414" s="187">
        <f>+'BLOQUE PRINCIPAL'!$A$94</f>
        <v>8</v>
      </c>
      <c r="D1414" s="675" t="str">
        <f>+'BLOQUE PRINCIPAL'!$B$94</f>
        <v>PISOS Y ENCHAPES</v>
      </c>
      <c r="E1414" s="640"/>
      <c r="F1414" s="640"/>
      <c r="G1414" s="640"/>
      <c r="H1414" s="676"/>
      <c r="I1414" s="677" t="s">
        <v>259</v>
      </c>
      <c r="J1414" s="641"/>
      <c r="K1414" s="242"/>
      <c r="L1414" s="242"/>
      <c r="M1414" s="242"/>
      <c r="N1414" s="242"/>
      <c r="O1414" s="242"/>
      <c r="P1414" s="242"/>
      <c r="Q1414" s="242"/>
      <c r="R1414" s="242"/>
      <c r="S1414" s="242"/>
      <c r="T1414" s="242"/>
      <c r="U1414" s="242"/>
      <c r="V1414" s="242"/>
      <c r="W1414" s="242"/>
      <c r="X1414" s="242"/>
      <c r="Y1414" s="242"/>
      <c r="Z1414" s="242"/>
      <c r="AA1414" s="242"/>
      <c r="AB1414" s="242"/>
      <c r="AC1414" s="242"/>
      <c r="AD1414" s="242"/>
      <c r="AE1414" s="242"/>
      <c r="AF1414" s="242"/>
      <c r="AG1414" s="242"/>
      <c r="AH1414" s="242"/>
      <c r="AI1414" s="242"/>
      <c r="AJ1414" s="242"/>
      <c r="AK1414" s="242"/>
      <c r="AL1414" s="242"/>
      <c r="AM1414" s="242"/>
      <c r="AN1414" s="242"/>
      <c r="AO1414" s="242"/>
    </row>
    <row r="1415" spans="1:41" ht="12" customHeight="1">
      <c r="A1415" s="242"/>
      <c r="B1415" s="365" t="s">
        <v>260</v>
      </c>
      <c r="C1415" s="189">
        <f>+'BLOQUE PRINCIPAL'!A96</f>
        <v>8.02</v>
      </c>
      <c r="D1415" s="678" t="str">
        <f>+'BLOQUE PRINCIPAL'!B96</f>
        <v>Porcelanato doble carga trafico pesado.</v>
      </c>
      <c r="E1415" s="679"/>
      <c r="F1415" s="679"/>
      <c r="G1415" s="679"/>
      <c r="H1415" s="680"/>
      <c r="I1415" s="190" t="s">
        <v>196</v>
      </c>
      <c r="J1415" s="191" t="str">
        <f>+'BLOQUE PRINCIPAL'!C96</f>
        <v>M2</v>
      </c>
      <c r="K1415" s="242"/>
      <c r="L1415" s="242"/>
      <c r="M1415" s="242"/>
      <c r="N1415" s="242"/>
      <c r="O1415" s="242"/>
      <c r="P1415" s="242"/>
      <c r="Q1415" s="242"/>
      <c r="R1415" s="242"/>
      <c r="S1415" s="242"/>
      <c r="T1415" s="242"/>
      <c r="U1415" s="242"/>
      <c r="V1415" s="242"/>
      <c r="W1415" s="242"/>
      <c r="X1415" s="242"/>
      <c r="Y1415" s="242"/>
      <c r="Z1415" s="242"/>
      <c r="AA1415" s="242"/>
      <c r="AB1415" s="242"/>
      <c r="AC1415" s="242"/>
      <c r="AD1415" s="242"/>
      <c r="AE1415" s="242"/>
      <c r="AF1415" s="242"/>
      <c r="AG1415" s="242"/>
      <c r="AH1415" s="242"/>
      <c r="AI1415" s="242"/>
      <c r="AJ1415" s="242"/>
      <c r="AK1415" s="242"/>
      <c r="AL1415" s="242"/>
      <c r="AM1415" s="242"/>
      <c r="AN1415" s="242"/>
      <c r="AO1415" s="242"/>
    </row>
    <row r="1416" spans="1:41" ht="12" customHeight="1">
      <c r="A1416" s="242"/>
      <c r="B1416" s="667" t="s">
        <v>261</v>
      </c>
      <c r="C1416" s="662"/>
      <c r="D1416" s="662"/>
      <c r="E1416" s="663"/>
      <c r="F1416" s="194" t="s">
        <v>13</v>
      </c>
      <c r="G1416" s="193" t="s">
        <v>262</v>
      </c>
      <c r="H1416" s="194" t="s">
        <v>263</v>
      </c>
      <c r="I1416" s="193" t="s">
        <v>264</v>
      </c>
      <c r="J1416" s="197"/>
      <c r="K1416" s="242"/>
      <c r="L1416" s="242"/>
      <c r="M1416" s="242"/>
      <c r="N1416" s="242"/>
      <c r="O1416" s="242"/>
      <c r="P1416" s="242"/>
      <c r="Q1416" s="242"/>
      <c r="R1416" s="242"/>
      <c r="S1416" s="242"/>
      <c r="T1416" s="242"/>
      <c r="U1416" s="242"/>
      <c r="V1416" s="242"/>
      <c r="W1416" s="242"/>
      <c r="X1416" s="242"/>
      <c r="Y1416" s="242"/>
      <c r="Z1416" s="242"/>
      <c r="AA1416" s="242"/>
      <c r="AB1416" s="242"/>
      <c r="AC1416" s="242"/>
      <c r="AD1416" s="242"/>
      <c r="AE1416" s="242"/>
      <c r="AF1416" s="242"/>
      <c r="AG1416" s="242"/>
      <c r="AH1416" s="242"/>
      <c r="AI1416" s="242"/>
      <c r="AJ1416" s="242"/>
      <c r="AK1416" s="242"/>
      <c r="AL1416" s="242"/>
      <c r="AM1416" s="242"/>
      <c r="AN1416" s="242"/>
      <c r="AO1416" s="242"/>
    </row>
    <row r="1417" spans="1:41" ht="12" customHeight="1">
      <c r="A1417" s="242"/>
      <c r="B1417" s="669" t="s">
        <v>265</v>
      </c>
      <c r="C1417" s="662"/>
      <c r="D1417" s="662"/>
      <c r="E1417" s="663"/>
      <c r="F1417" s="196" t="s">
        <v>266</v>
      </c>
      <c r="G1417" s="195">
        <f>SUM(J1436*0.05)</f>
        <v>1503.125</v>
      </c>
      <c r="H1417" s="196"/>
      <c r="I1417" s="228">
        <f>G1417</f>
        <v>1503.125</v>
      </c>
      <c r="J1417" s="197"/>
      <c r="K1417" s="242"/>
      <c r="L1417" s="242"/>
      <c r="M1417" s="242"/>
      <c r="N1417" s="242"/>
      <c r="O1417" s="242"/>
      <c r="P1417" s="242"/>
      <c r="Q1417" s="242"/>
      <c r="R1417" s="242"/>
      <c r="S1417" s="242"/>
      <c r="T1417" s="242"/>
      <c r="U1417" s="242"/>
      <c r="V1417" s="242"/>
      <c r="W1417" s="242"/>
      <c r="X1417" s="242"/>
      <c r="Y1417" s="242"/>
      <c r="Z1417" s="242"/>
      <c r="AA1417" s="242"/>
      <c r="AB1417" s="242"/>
      <c r="AC1417" s="242"/>
      <c r="AD1417" s="242"/>
      <c r="AE1417" s="242"/>
      <c r="AF1417" s="242"/>
      <c r="AG1417" s="242"/>
      <c r="AH1417" s="242"/>
      <c r="AI1417" s="242"/>
      <c r="AJ1417" s="242"/>
      <c r="AK1417" s="242"/>
      <c r="AL1417" s="242"/>
      <c r="AM1417" s="242"/>
      <c r="AN1417" s="242"/>
      <c r="AO1417" s="242"/>
    </row>
    <row r="1418" spans="1:41" ht="12" customHeight="1">
      <c r="A1418" s="242"/>
      <c r="B1418" s="669"/>
      <c r="C1418" s="662"/>
      <c r="D1418" s="662"/>
      <c r="E1418" s="663"/>
      <c r="F1418" s="198"/>
      <c r="G1418" s="195"/>
      <c r="H1418" s="196"/>
      <c r="I1418" s="228"/>
      <c r="J1418" s="199"/>
      <c r="K1418" s="242"/>
      <c r="L1418" s="242"/>
      <c r="M1418" s="242"/>
      <c r="N1418" s="242"/>
      <c r="O1418" s="242"/>
      <c r="P1418" s="242"/>
      <c r="Q1418" s="242"/>
      <c r="R1418" s="242"/>
      <c r="S1418" s="242"/>
      <c r="T1418" s="242"/>
      <c r="U1418" s="242"/>
      <c r="V1418" s="242"/>
      <c r="W1418" s="242"/>
      <c r="X1418" s="242"/>
      <c r="Y1418" s="242"/>
      <c r="Z1418" s="242"/>
      <c r="AA1418" s="242"/>
      <c r="AB1418" s="242"/>
      <c r="AC1418" s="242"/>
      <c r="AD1418" s="242"/>
      <c r="AE1418" s="242"/>
      <c r="AF1418" s="242"/>
      <c r="AG1418" s="242"/>
      <c r="AH1418" s="242"/>
      <c r="AI1418" s="242"/>
      <c r="AJ1418" s="242"/>
      <c r="AK1418" s="242"/>
      <c r="AL1418" s="242"/>
      <c r="AM1418" s="242"/>
      <c r="AN1418" s="242"/>
      <c r="AO1418" s="242"/>
    </row>
    <row r="1419" spans="1:41" ht="12" customHeight="1">
      <c r="A1419" s="242"/>
      <c r="B1419" s="669"/>
      <c r="C1419" s="662"/>
      <c r="D1419" s="662"/>
      <c r="E1419" s="663"/>
      <c r="F1419" s="196"/>
      <c r="G1419" s="195"/>
      <c r="H1419" s="196"/>
      <c r="I1419" s="195"/>
      <c r="J1419" s="199" t="s">
        <v>267</v>
      </c>
      <c r="K1419" s="242"/>
      <c r="L1419" s="242"/>
      <c r="M1419" s="242"/>
      <c r="N1419" s="242"/>
      <c r="O1419" s="242"/>
      <c r="P1419" s="242"/>
      <c r="Q1419" s="242"/>
      <c r="R1419" s="242"/>
      <c r="S1419" s="242"/>
      <c r="T1419" s="242"/>
      <c r="U1419" s="242"/>
      <c r="V1419" s="242"/>
      <c r="W1419" s="242"/>
      <c r="X1419" s="242"/>
      <c r="Y1419" s="242"/>
      <c r="Z1419" s="242"/>
      <c r="AA1419" s="242"/>
      <c r="AB1419" s="242"/>
      <c r="AC1419" s="242"/>
      <c r="AD1419" s="242"/>
      <c r="AE1419" s="242"/>
      <c r="AF1419" s="242"/>
      <c r="AG1419" s="242"/>
      <c r="AH1419" s="242"/>
      <c r="AI1419" s="242"/>
      <c r="AJ1419" s="242"/>
      <c r="AK1419" s="242"/>
      <c r="AL1419" s="242"/>
      <c r="AM1419" s="242"/>
      <c r="AN1419" s="242"/>
      <c r="AO1419" s="242"/>
    </row>
    <row r="1420" spans="1:41" ht="12" customHeight="1">
      <c r="A1420" s="242"/>
      <c r="B1420" s="669"/>
      <c r="C1420" s="662"/>
      <c r="D1420" s="662"/>
      <c r="E1420" s="663"/>
      <c r="F1420" s="196"/>
      <c r="G1420" s="195"/>
      <c r="H1420" s="196"/>
      <c r="I1420" s="195"/>
      <c r="J1420" s="203">
        <f>SUM(I1417:I1419)</f>
        <v>1503.125</v>
      </c>
      <c r="K1420" s="242"/>
      <c r="L1420" s="242"/>
      <c r="M1420" s="242"/>
      <c r="N1420" s="242"/>
      <c r="O1420" s="242"/>
      <c r="P1420" s="242"/>
      <c r="Q1420" s="242"/>
      <c r="R1420" s="242"/>
      <c r="S1420" s="242"/>
      <c r="T1420" s="242"/>
      <c r="U1420" s="242"/>
      <c r="V1420" s="242"/>
      <c r="W1420" s="242"/>
      <c r="X1420" s="242"/>
      <c r="Y1420" s="242"/>
      <c r="Z1420" s="242"/>
      <c r="AA1420" s="242"/>
      <c r="AB1420" s="242"/>
      <c r="AC1420" s="242"/>
      <c r="AD1420" s="242"/>
      <c r="AE1420" s="242"/>
      <c r="AF1420" s="242"/>
      <c r="AG1420" s="242"/>
      <c r="AH1420" s="242"/>
      <c r="AI1420" s="242"/>
      <c r="AJ1420" s="242"/>
      <c r="AK1420" s="242"/>
      <c r="AL1420" s="242"/>
      <c r="AM1420" s="242"/>
      <c r="AN1420" s="242"/>
      <c r="AO1420" s="242"/>
    </row>
    <row r="1421" spans="1:41" ht="29.25" customHeight="1">
      <c r="A1421" s="242"/>
      <c r="B1421" s="667" t="s">
        <v>268</v>
      </c>
      <c r="C1421" s="662"/>
      <c r="D1421" s="662"/>
      <c r="E1421" s="663"/>
      <c r="F1421" s="194" t="s">
        <v>13</v>
      </c>
      <c r="G1421" s="193" t="s">
        <v>269</v>
      </c>
      <c r="H1421" s="194" t="s">
        <v>209</v>
      </c>
      <c r="I1421" s="193" t="s">
        <v>264</v>
      </c>
      <c r="J1421" s="195"/>
      <c r="K1421" s="242"/>
      <c r="L1421" s="242"/>
      <c r="M1421" s="242"/>
      <c r="N1421" s="242"/>
      <c r="O1421" s="242"/>
      <c r="P1421" s="242"/>
      <c r="Q1421" s="242"/>
      <c r="R1421" s="242"/>
      <c r="S1421" s="242"/>
      <c r="T1421" s="242"/>
      <c r="U1421" s="242"/>
      <c r="V1421" s="242"/>
      <c r="W1421" s="242"/>
      <c r="X1421" s="242"/>
      <c r="Y1421" s="242"/>
      <c r="Z1421" s="242"/>
      <c r="AA1421" s="242"/>
      <c r="AB1421" s="242"/>
      <c r="AC1421" s="242"/>
      <c r="AD1421" s="242"/>
      <c r="AE1421" s="242"/>
      <c r="AF1421" s="242"/>
      <c r="AG1421" s="242"/>
      <c r="AH1421" s="242"/>
      <c r="AI1421" s="242"/>
      <c r="AJ1421" s="242"/>
      <c r="AK1421" s="242"/>
      <c r="AL1421" s="242"/>
      <c r="AM1421" s="242"/>
      <c r="AN1421" s="242"/>
      <c r="AO1421" s="242"/>
    </row>
    <row r="1422" spans="1:41" ht="12" customHeight="1">
      <c r="A1422" s="242"/>
      <c r="B1422" s="669" t="s">
        <v>360</v>
      </c>
      <c r="C1422" s="662"/>
      <c r="D1422" s="662"/>
      <c r="E1422" s="663"/>
      <c r="F1422" s="198" t="s">
        <v>21</v>
      </c>
      <c r="G1422" s="255" t="e">
        <f>MATERIALES!#REF!</f>
        <v>#REF!</v>
      </c>
      <c r="H1422" s="209">
        <v>0.34</v>
      </c>
      <c r="I1422" s="208" t="e">
        <f t="shared" si="114" ref="I1422:I1429">+H1422*G1422</f>
        <v>#REF!</v>
      </c>
      <c r="J1422" s="197"/>
      <c r="K1422" s="242"/>
      <c r="L1422" s="242"/>
      <c r="M1422" s="242"/>
      <c r="N1422" s="242"/>
      <c r="O1422" s="242"/>
      <c r="P1422" s="242"/>
      <c r="Q1422" s="242"/>
      <c r="R1422" s="242"/>
      <c r="S1422" s="242"/>
      <c r="T1422" s="242"/>
      <c r="U1422" s="242"/>
      <c r="V1422" s="242"/>
      <c r="W1422" s="242"/>
      <c r="X1422" s="242"/>
      <c r="Y1422" s="242"/>
      <c r="Z1422" s="242"/>
      <c r="AA1422" s="242"/>
      <c r="AB1422" s="242"/>
      <c r="AC1422" s="242"/>
      <c r="AD1422" s="242"/>
      <c r="AE1422" s="242"/>
      <c r="AF1422" s="242"/>
      <c r="AG1422" s="242"/>
      <c r="AH1422" s="242"/>
      <c r="AI1422" s="242"/>
      <c r="AJ1422" s="242"/>
      <c r="AK1422" s="242"/>
      <c r="AL1422" s="242"/>
      <c r="AM1422" s="242"/>
      <c r="AN1422" s="242"/>
      <c r="AO1422" s="242"/>
    </row>
    <row r="1423" spans="1:41" ht="12" customHeight="1">
      <c r="A1423" s="242"/>
      <c r="B1423" s="669" t="s">
        <v>310</v>
      </c>
      <c r="C1423" s="662"/>
      <c r="D1423" s="662"/>
      <c r="E1423" s="663"/>
      <c r="F1423" s="198" t="s">
        <v>21</v>
      </c>
      <c r="G1423" s="277" t="e">
        <f>MATERIALES!#REF!</f>
        <v>#REF!</v>
      </c>
      <c r="H1423" s="209">
        <v>0.01</v>
      </c>
      <c r="I1423" s="208" t="e">
        <f t="shared" si="114"/>
        <v>#REF!</v>
      </c>
      <c r="J1423" s="197"/>
      <c r="K1423" s="242"/>
      <c r="L1423" s="242"/>
      <c r="M1423" s="242"/>
      <c r="N1423" s="242"/>
      <c r="O1423" s="242"/>
      <c r="P1423" s="242"/>
      <c r="Q1423" s="242"/>
      <c r="R1423" s="242"/>
      <c r="S1423" s="242"/>
      <c r="T1423" s="242"/>
      <c r="U1423" s="242"/>
      <c r="V1423" s="242"/>
      <c r="W1423" s="242"/>
      <c r="X1423" s="242"/>
      <c r="Y1423" s="242"/>
      <c r="Z1423" s="242"/>
      <c r="AA1423" s="242"/>
      <c r="AB1423" s="242"/>
      <c r="AC1423" s="242"/>
      <c r="AD1423" s="242"/>
      <c r="AE1423" s="242"/>
      <c r="AF1423" s="242"/>
      <c r="AG1423" s="242"/>
      <c r="AH1423" s="242"/>
      <c r="AI1423" s="242"/>
      <c r="AJ1423" s="242"/>
      <c r="AK1423" s="242"/>
      <c r="AL1423" s="242"/>
      <c r="AM1423" s="242"/>
      <c r="AN1423" s="242"/>
      <c r="AO1423" s="242"/>
    </row>
    <row r="1424" spans="1:41" ht="12" customHeight="1">
      <c r="A1424" s="242"/>
      <c r="B1424" s="669" t="s">
        <v>311</v>
      </c>
      <c r="C1424" s="662"/>
      <c r="D1424" s="662"/>
      <c r="E1424" s="663"/>
      <c r="F1424" s="198" t="s">
        <v>21</v>
      </c>
      <c r="G1424" s="277" t="e">
        <f>MATERIALES!#REF!</f>
        <v>#REF!</v>
      </c>
      <c r="H1424" s="209">
        <v>0.01</v>
      </c>
      <c r="I1424" s="208" t="e">
        <f t="shared" si="114"/>
        <v>#REF!</v>
      </c>
      <c r="J1424" s="197"/>
      <c r="K1424" s="242"/>
      <c r="L1424" s="242"/>
      <c r="M1424" s="242"/>
      <c r="N1424" s="242"/>
      <c r="O1424" s="242"/>
      <c r="P1424" s="242"/>
      <c r="Q1424" s="242"/>
      <c r="R1424" s="242"/>
      <c r="S1424" s="242"/>
      <c r="T1424" s="242"/>
      <c r="U1424" s="242"/>
      <c r="V1424" s="242"/>
      <c r="W1424" s="242"/>
      <c r="X1424" s="242"/>
      <c r="Y1424" s="242"/>
      <c r="Z1424" s="242"/>
      <c r="AA1424" s="242"/>
      <c r="AB1424" s="242"/>
      <c r="AC1424" s="242"/>
      <c r="AD1424" s="242"/>
      <c r="AE1424" s="242"/>
      <c r="AF1424" s="242"/>
      <c r="AG1424" s="242"/>
      <c r="AH1424" s="242"/>
      <c r="AI1424" s="242"/>
      <c r="AJ1424" s="242"/>
      <c r="AK1424" s="242"/>
      <c r="AL1424" s="242"/>
      <c r="AM1424" s="242"/>
      <c r="AN1424" s="242"/>
      <c r="AO1424" s="242"/>
    </row>
    <row r="1425" spans="1:41" ht="12" customHeight="1">
      <c r="A1425" s="242"/>
      <c r="B1425" s="669" t="s">
        <v>363</v>
      </c>
      <c r="C1425" s="662"/>
      <c r="D1425" s="662"/>
      <c r="E1425" s="663"/>
      <c r="F1425" s="207" t="s">
        <v>21</v>
      </c>
      <c r="G1425" s="277" t="str">
        <f>MATERIALES!$C$19</f>
        <v>Alambre Negro Cal. 18</v>
      </c>
      <c r="H1425" s="276">
        <v>3</v>
      </c>
      <c r="I1425" s="208" t="e">
        <f t="shared" si="114"/>
        <v>#VALUE!</v>
      </c>
      <c r="J1425" s="197"/>
      <c r="K1425" s="242"/>
      <c r="L1425" s="242"/>
      <c r="M1425" s="242"/>
      <c r="N1425" s="242"/>
      <c r="O1425" s="242"/>
      <c r="P1425" s="242"/>
      <c r="Q1425" s="242"/>
      <c r="R1425" s="242"/>
      <c r="S1425" s="242"/>
      <c r="T1425" s="242"/>
      <c r="U1425" s="242"/>
      <c r="V1425" s="242"/>
      <c r="W1425" s="242"/>
      <c r="X1425" s="242"/>
      <c r="Y1425" s="242"/>
      <c r="Z1425" s="242"/>
      <c r="AA1425" s="242"/>
      <c r="AB1425" s="242"/>
      <c r="AC1425" s="242"/>
      <c r="AD1425" s="242"/>
      <c r="AE1425" s="242"/>
      <c r="AF1425" s="242"/>
      <c r="AG1425" s="242"/>
      <c r="AH1425" s="242"/>
      <c r="AI1425" s="242"/>
      <c r="AJ1425" s="242"/>
      <c r="AK1425" s="242"/>
      <c r="AL1425" s="242"/>
      <c r="AM1425" s="242"/>
      <c r="AN1425" s="242"/>
      <c r="AO1425" s="242"/>
    </row>
    <row r="1426" spans="1:41" ht="12" customHeight="1">
      <c r="A1426" s="242"/>
      <c r="B1426" s="669" t="s">
        <v>364</v>
      </c>
      <c r="C1426" s="662"/>
      <c r="D1426" s="662"/>
      <c r="E1426" s="663"/>
      <c r="F1426" s="207" t="s">
        <v>21</v>
      </c>
      <c r="G1426" s="277">
        <f>MATERIALES!$C$3</f>
        <v>0</v>
      </c>
      <c r="H1426" s="198">
        <v>2</v>
      </c>
      <c r="I1426" s="208">
        <f t="shared" si="114"/>
        <v>0</v>
      </c>
      <c r="J1426" s="197"/>
      <c r="K1426" s="242"/>
      <c r="L1426" s="242"/>
      <c r="M1426" s="242"/>
      <c r="N1426" s="242"/>
      <c r="O1426" s="242"/>
      <c r="P1426" s="242"/>
      <c r="Q1426" s="242"/>
      <c r="R1426" s="242"/>
      <c r="S1426" s="242"/>
      <c r="T1426" s="242"/>
      <c r="U1426" s="242"/>
      <c r="V1426" s="242"/>
      <c r="W1426" s="242"/>
      <c r="X1426" s="242"/>
      <c r="Y1426" s="242"/>
      <c r="Z1426" s="242"/>
      <c r="AA1426" s="242"/>
      <c r="AB1426" s="242"/>
      <c r="AC1426" s="242"/>
      <c r="AD1426" s="242"/>
      <c r="AE1426" s="242"/>
      <c r="AF1426" s="242"/>
      <c r="AG1426" s="242"/>
      <c r="AH1426" s="242"/>
      <c r="AI1426" s="242"/>
      <c r="AJ1426" s="242"/>
      <c r="AK1426" s="242"/>
      <c r="AL1426" s="242"/>
      <c r="AM1426" s="242"/>
      <c r="AN1426" s="242"/>
      <c r="AO1426" s="242"/>
    </row>
    <row r="1427" spans="1:41" ht="12" customHeight="1">
      <c r="A1427" s="242"/>
      <c r="B1427" s="669"/>
      <c r="C1427" s="662"/>
      <c r="D1427" s="662"/>
      <c r="E1427" s="663"/>
      <c r="F1427" s="207"/>
      <c r="G1427" s="277"/>
      <c r="H1427" s="276"/>
      <c r="I1427" s="208">
        <f t="shared" si="114"/>
        <v>0</v>
      </c>
      <c r="J1427" s="197"/>
      <c r="K1427" s="242"/>
      <c r="L1427" s="242"/>
      <c r="M1427" s="242"/>
      <c r="N1427" s="242"/>
      <c r="O1427" s="242"/>
      <c r="P1427" s="242"/>
      <c r="Q1427" s="242"/>
      <c r="R1427" s="242"/>
      <c r="S1427" s="242"/>
      <c r="T1427" s="242"/>
      <c r="U1427" s="242"/>
      <c r="V1427" s="242"/>
      <c r="W1427" s="242"/>
      <c r="X1427" s="242"/>
      <c r="Y1427" s="242"/>
      <c r="Z1427" s="242"/>
      <c r="AA1427" s="242"/>
      <c r="AB1427" s="242"/>
      <c r="AC1427" s="242"/>
      <c r="AD1427" s="242"/>
      <c r="AE1427" s="242"/>
      <c r="AF1427" s="242"/>
      <c r="AG1427" s="242"/>
      <c r="AH1427" s="242"/>
      <c r="AI1427" s="242"/>
      <c r="AJ1427" s="242"/>
      <c r="AK1427" s="242"/>
      <c r="AL1427" s="242"/>
      <c r="AM1427" s="242"/>
      <c r="AN1427" s="242"/>
      <c r="AO1427" s="242"/>
    </row>
    <row r="1428" spans="1:41" ht="12" customHeight="1">
      <c r="A1428" s="242"/>
      <c r="B1428" s="669"/>
      <c r="C1428" s="662"/>
      <c r="D1428" s="662"/>
      <c r="E1428" s="663"/>
      <c r="F1428" s="207"/>
      <c r="G1428" s="208"/>
      <c r="H1428" s="198"/>
      <c r="I1428" s="208">
        <f t="shared" si="114"/>
        <v>0</v>
      </c>
      <c r="J1428" s="197"/>
      <c r="K1428" s="242"/>
      <c r="L1428" s="242"/>
      <c r="M1428" s="242"/>
      <c r="N1428" s="242"/>
      <c r="O1428" s="242"/>
      <c r="P1428" s="242"/>
      <c r="Q1428" s="242"/>
      <c r="R1428" s="242"/>
      <c r="S1428" s="242"/>
      <c r="T1428" s="242"/>
      <c r="U1428" s="242"/>
      <c r="V1428" s="242"/>
      <c r="W1428" s="242"/>
      <c r="X1428" s="242"/>
      <c r="Y1428" s="242"/>
      <c r="Z1428" s="242"/>
      <c r="AA1428" s="242"/>
      <c r="AB1428" s="242"/>
      <c r="AC1428" s="242"/>
      <c r="AD1428" s="242"/>
      <c r="AE1428" s="242"/>
      <c r="AF1428" s="242"/>
      <c r="AG1428" s="242"/>
      <c r="AH1428" s="242"/>
      <c r="AI1428" s="242"/>
      <c r="AJ1428" s="242"/>
      <c r="AK1428" s="242"/>
      <c r="AL1428" s="242"/>
      <c r="AM1428" s="242"/>
      <c r="AN1428" s="242"/>
      <c r="AO1428" s="242"/>
    </row>
    <row r="1429" spans="1:41" ht="12" customHeight="1">
      <c r="A1429" s="242"/>
      <c r="B1429" s="669"/>
      <c r="C1429" s="662"/>
      <c r="D1429" s="662"/>
      <c r="E1429" s="663"/>
      <c r="F1429" s="207"/>
      <c r="G1429" s="208"/>
      <c r="H1429" s="362"/>
      <c r="I1429" s="208">
        <f t="shared" si="114"/>
        <v>0</v>
      </c>
      <c r="J1429" s="206"/>
      <c r="K1429" s="242"/>
      <c r="L1429" s="242"/>
      <c r="M1429" s="242"/>
      <c r="N1429" s="242"/>
      <c r="O1429" s="242"/>
      <c r="P1429" s="242"/>
      <c r="Q1429" s="242"/>
      <c r="R1429" s="242"/>
      <c r="S1429" s="242"/>
      <c r="T1429" s="242"/>
      <c r="U1429" s="242"/>
      <c r="V1429" s="242"/>
      <c r="W1429" s="242"/>
      <c r="X1429" s="242"/>
      <c r="Y1429" s="242"/>
      <c r="Z1429" s="242"/>
      <c r="AA1429" s="242"/>
      <c r="AB1429" s="242"/>
      <c r="AC1429" s="242"/>
      <c r="AD1429" s="242"/>
      <c r="AE1429" s="242"/>
      <c r="AF1429" s="242"/>
      <c r="AG1429" s="242"/>
      <c r="AH1429" s="242"/>
      <c r="AI1429" s="242"/>
      <c r="AJ1429" s="242"/>
      <c r="AK1429" s="242"/>
      <c r="AL1429" s="242"/>
      <c r="AM1429" s="242"/>
      <c r="AN1429" s="242"/>
      <c r="AO1429" s="242"/>
    </row>
    <row r="1430" spans="1:41" ht="12" customHeight="1">
      <c r="A1430" s="242"/>
      <c r="B1430" s="670"/>
      <c r="C1430" s="662"/>
      <c r="D1430" s="662"/>
      <c r="E1430" s="663"/>
      <c r="F1430" s="210"/>
      <c r="G1430" s="211"/>
      <c r="H1430" s="196"/>
      <c r="I1430" s="211"/>
      <c r="J1430" s="195" t="s">
        <v>267</v>
      </c>
      <c r="K1430" s="242"/>
      <c r="L1430" s="242"/>
      <c r="M1430" s="242"/>
      <c r="N1430" s="242"/>
      <c r="O1430" s="242"/>
      <c r="P1430" s="242"/>
      <c r="Q1430" s="242"/>
      <c r="R1430" s="242"/>
      <c r="S1430" s="242"/>
      <c r="T1430" s="242"/>
      <c r="U1430" s="242"/>
      <c r="V1430" s="242"/>
      <c r="W1430" s="242"/>
      <c r="X1430" s="242"/>
      <c r="Y1430" s="242"/>
      <c r="Z1430" s="242"/>
      <c r="AA1430" s="242"/>
      <c r="AB1430" s="242"/>
      <c r="AC1430" s="242"/>
      <c r="AD1430" s="242"/>
      <c r="AE1430" s="242"/>
      <c r="AF1430" s="242"/>
      <c r="AG1430" s="242"/>
      <c r="AH1430" s="242"/>
      <c r="AI1430" s="242"/>
      <c r="AJ1430" s="242"/>
      <c r="AK1430" s="242"/>
      <c r="AL1430" s="242"/>
      <c r="AM1430" s="242"/>
      <c r="AN1430" s="242"/>
      <c r="AO1430" s="242"/>
    </row>
    <row r="1431" spans="1:41" ht="12" customHeight="1">
      <c r="A1431" s="242"/>
      <c r="B1431" s="664"/>
      <c r="C1431" s="665"/>
      <c r="D1431" s="665"/>
      <c r="E1431" s="666"/>
      <c r="F1431" s="212"/>
      <c r="G1431" s="213"/>
      <c r="H1431" s="214"/>
      <c r="I1431" s="213"/>
      <c r="J1431" s="215" t="e">
        <f>SUM(I1422:I1430)</f>
        <v>#REF!</v>
      </c>
      <c r="K1431" s="242"/>
      <c r="L1431" s="242"/>
      <c r="M1431" s="242"/>
      <c r="N1431" s="242"/>
      <c r="O1431" s="242"/>
      <c r="P1431" s="242"/>
      <c r="Q1431" s="242"/>
      <c r="R1431" s="242"/>
      <c r="S1431" s="242"/>
      <c r="T1431" s="242"/>
      <c r="U1431" s="242"/>
      <c r="V1431" s="242"/>
      <c r="W1431" s="242"/>
      <c r="X1431" s="242"/>
      <c r="Y1431" s="242"/>
      <c r="Z1431" s="242"/>
      <c r="AA1431" s="242"/>
      <c r="AB1431" s="242"/>
      <c r="AC1431" s="242"/>
      <c r="AD1431" s="242"/>
      <c r="AE1431" s="242"/>
      <c r="AF1431" s="242"/>
      <c r="AG1431" s="242"/>
      <c r="AH1431" s="242"/>
      <c r="AI1431" s="242"/>
      <c r="AJ1431" s="242"/>
      <c r="AK1431" s="242"/>
      <c r="AL1431" s="242"/>
      <c r="AM1431" s="242"/>
      <c r="AN1431" s="242"/>
      <c r="AO1431" s="242"/>
    </row>
    <row r="1432" spans="1:41" ht="12" customHeight="1">
      <c r="A1432" s="242"/>
      <c r="B1432" s="667" t="s">
        <v>273</v>
      </c>
      <c r="C1432" s="668"/>
      <c r="D1432" s="194" t="s">
        <v>14</v>
      </c>
      <c r="E1432" s="205" t="s">
        <v>274</v>
      </c>
      <c r="F1432" s="192" t="s">
        <v>275</v>
      </c>
      <c r="G1432" s="205" t="s">
        <v>276</v>
      </c>
      <c r="H1432" s="192" t="s">
        <v>277</v>
      </c>
      <c r="I1432" s="205" t="s">
        <v>278</v>
      </c>
      <c r="J1432" s="195"/>
      <c r="K1432" s="242"/>
      <c r="L1432" s="242"/>
      <c r="M1432" s="242"/>
      <c r="N1432" s="242"/>
      <c r="O1432" s="242"/>
      <c r="P1432" s="242"/>
      <c r="Q1432" s="242"/>
      <c r="R1432" s="242"/>
      <c r="S1432" s="242"/>
      <c r="T1432" s="242"/>
      <c r="U1432" s="242"/>
      <c r="V1432" s="242"/>
      <c r="W1432" s="242"/>
      <c r="X1432" s="242"/>
      <c r="Y1432" s="242"/>
      <c r="Z1432" s="242"/>
      <c r="AA1432" s="242"/>
      <c r="AB1432" s="242"/>
      <c r="AC1432" s="242"/>
      <c r="AD1432" s="242"/>
      <c r="AE1432" s="242"/>
      <c r="AF1432" s="242"/>
      <c r="AG1432" s="242"/>
      <c r="AH1432" s="242"/>
      <c r="AI1432" s="242"/>
      <c r="AJ1432" s="242"/>
      <c r="AK1432" s="242"/>
      <c r="AL1432" s="242"/>
      <c r="AM1432" s="242"/>
      <c r="AN1432" s="242"/>
      <c r="AO1432" s="242"/>
    </row>
    <row r="1433" spans="1:41" ht="12" customHeight="1">
      <c r="A1433" s="242"/>
      <c r="B1433" s="669" t="s">
        <v>279</v>
      </c>
      <c r="C1433" s="668"/>
      <c r="D1433" s="196">
        <v>1</v>
      </c>
      <c r="E1433" s="195">
        <f>90000*D1433</f>
        <v>90000</v>
      </c>
      <c r="F1433" s="196">
        <v>85</v>
      </c>
      <c r="G1433" s="195">
        <f t="shared" si="115" ref="G1433:G1434">SUM(E1433*(1+F1433/100))</f>
        <v>166500</v>
      </c>
      <c r="H1433" s="196">
        <v>8</v>
      </c>
      <c r="I1433" s="211">
        <f t="shared" si="116" ref="I1433:I1434">SUM(G1433/H1433)</f>
        <v>20812.50</v>
      </c>
      <c r="J1433" s="206"/>
      <c r="K1433" s="242"/>
      <c r="L1433" s="242"/>
      <c r="M1433" s="242"/>
      <c r="N1433" s="242"/>
      <c r="O1433" s="242"/>
      <c r="P1433" s="242"/>
      <c r="Q1433" s="242"/>
      <c r="R1433" s="242"/>
      <c r="S1433" s="242"/>
      <c r="T1433" s="242"/>
      <c r="U1433" s="242"/>
      <c r="V1433" s="242"/>
      <c r="W1433" s="242"/>
      <c r="X1433" s="242"/>
      <c r="Y1433" s="242"/>
      <c r="Z1433" s="242"/>
      <c r="AA1433" s="242"/>
      <c r="AB1433" s="242"/>
      <c r="AC1433" s="242"/>
      <c r="AD1433" s="242"/>
      <c r="AE1433" s="242"/>
      <c r="AF1433" s="242"/>
      <c r="AG1433" s="242"/>
      <c r="AH1433" s="242"/>
      <c r="AI1433" s="242"/>
      <c r="AJ1433" s="242"/>
      <c r="AK1433" s="242"/>
      <c r="AL1433" s="242"/>
      <c r="AM1433" s="242"/>
      <c r="AN1433" s="242"/>
      <c r="AO1433" s="242"/>
    </row>
    <row r="1434" spans="1:41" ht="12" customHeight="1">
      <c r="A1434" s="242"/>
      <c r="B1434" s="669" t="s">
        <v>280</v>
      </c>
      <c r="C1434" s="668"/>
      <c r="D1434" s="196">
        <v>1</v>
      </c>
      <c r="E1434" s="195">
        <f>40000*D1434</f>
        <v>40000</v>
      </c>
      <c r="F1434" s="196">
        <f>F1433</f>
        <v>85</v>
      </c>
      <c r="G1434" s="195">
        <f t="shared" si="115"/>
        <v>74000</v>
      </c>
      <c r="H1434" s="196">
        <f>H1433</f>
        <v>8</v>
      </c>
      <c r="I1434" s="211">
        <f t="shared" si="116"/>
        <v>9250</v>
      </c>
      <c r="J1434" s="206"/>
      <c r="K1434" s="242"/>
      <c r="L1434" s="242"/>
      <c r="M1434" s="242"/>
      <c r="N1434" s="242"/>
      <c r="O1434" s="242"/>
      <c r="P1434" s="242"/>
      <c r="Q1434" s="242"/>
      <c r="R1434" s="242"/>
      <c r="S1434" s="242"/>
      <c r="T1434" s="242"/>
      <c r="U1434" s="242"/>
      <c r="V1434" s="242"/>
      <c r="W1434" s="242"/>
      <c r="X1434" s="242"/>
      <c r="Y1434" s="242"/>
      <c r="Z1434" s="242"/>
      <c r="AA1434" s="242"/>
      <c r="AB1434" s="242"/>
      <c r="AC1434" s="242"/>
      <c r="AD1434" s="242"/>
      <c r="AE1434" s="242"/>
      <c r="AF1434" s="242"/>
      <c r="AG1434" s="242"/>
      <c r="AH1434" s="242"/>
      <c r="AI1434" s="242"/>
      <c r="AJ1434" s="242"/>
      <c r="AK1434" s="242"/>
      <c r="AL1434" s="242"/>
      <c r="AM1434" s="242"/>
      <c r="AN1434" s="242"/>
      <c r="AO1434" s="242"/>
    </row>
    <row r="1435" spans="1:41" ht="12" customHeight="1">
      <c r="A1435" s="242"/>
      <c r="B1435" s="670"/>
      <c r="C1435" s="662"/>
      <c r="D1435" s="663"/>
      <c r="E1435" s="211"/>
      <c r="F1435" s="196"/>
      <c r="G1435" s="195"/>
      <c r="H1435" s="196"/>
      <c r="I1435" s="217"/>
      <c r="J1435" s="195" t="s">
        <v>267</v>
      </c>
      <c r="K1435" s="242"/>
      <c r="L1435" s="242"/>
      <c r="M1435" s="242"/>
      <c r="N1435" s="242"/>
      <c r="O1435" s="242"/>
      <c r="P1435" s="242"/>
      <c r="Q1435" s="242"/>
      <c r="R1435" s="242"/>
      <c r="S1435" s="242"/>
      <c r="T1435" s="242"/>
      <c r="U1435" s="242"/>
      <c r="V1435" s="242"/>
      <c r="W1435" s="242"/>
      <c r="X1435" s="242"/>
      <c r="Y1435" s="242"/>
      <c r="Z1435" s="242"/>
      <c r="AA1435" s="242"/>
      <c r="AB1435" s="242"/>
      <c r="AC1435" s="242"/>
      <c r="AD1435" s="242"/>
      <c r="AE1435" s="242"/>
      <c r="AF1435" s="242"/>
      <c r="AG1435" s="242"/>
      <c r="AH1435" s="242"/>
      <c r="AI1435" s="242"/>
      <c r="AJ1435" s="242"/>
      <c r="AK1435" s="242"/>
      <c r="AL1435" s="242"/>
      <c r="AM1435" s="242"/>
      <c r="AN1435" s="242"/>
      <c r="AO1435" s="242"/>
    </row>
    <row r="1436" spans="1:41" ht="12" customHeight="1">
      <c r="A1436" s="242"/>
      <c r="B1436" s="670"/>
      <c r="C1436" s="662"/>
      <c r="D1436" s="663"/>
      <c r="E1436" s="211"/>
      <c r="F1436" s="196"/>
      <c r="G1436" s="211"/>
      <c r="H1436" s="196"/>
      <c r="I1436" s="211"/>
      <c r="J1436" s="203">
        <f>SUM(I1433:I1435)</f>
        <v>30062.50</v>
      </c>
      <c r="K1436" s="242"/>
      <c r="L1436" s="242"/>
      <c r="M1436" s="242"/>
      <c r="N1436" s="242"/>
      <c r="O1436" s="242"/>
      <c r="P1436" s="242"/>
      <c r="Q1436" s="242"/>
      <c r="R1436" s="242"/>
      <c r="S1436" s="242"/>
      <c r="T1436" s="242"/>
      <c r="U1436" s="242"/>
      <c r="V1436" s="242"/>
      <c r="W1436" s="242"/>
      <c r="X1436" s="242"/>
      <c r="Y1436" s="242"/>
      <c r="Z1436" s="242"/>
      <c r="AA1436" s="242"/>
      <c r="AB1436" s="242"/>
      <c r="AC1436" s="242"/>
      <c r="AD1436" s="242"/>
      <c r="AE1436" s="242"/>
      <c r="AF1436" s="242"/>
      <c r="AG1436" s="242"/>
      <c r="AH1436" s="242"/>
      <c r="AI1436" s="242"/>
      <c r="AJ1436" s="242"/>
      <c r="AK1436" s="242"/>
      <c r="AL1436" s="242"/>
      <c r="AM1436" s="242"/>
      <c r="AN1436" s="242"/>
      <c r="AO1436" s="242"/>
    </row>
    <row r="1437" spans="1:41" ht="12" customHeight="1">
      <c r="A1437" s="242"/>
      <c r="B1437" s="667" t="s">
        <v>281</v>
      </c>
      <c r="C1437" s="662"/>
      <c r="D1437" s="663"/>
      <c r="E1437" s="205" t="s">
        <v>13</v>
      </c>
      <c r="F1437" s="192" t="s">
        <v>14</v>
      </c>
      <c r="G1437" s="216" t="s">
        <v>282</v>
      </c>
      <c r="H1437" s="192" t="s">
        <v>283</v>
      </c>
      <c r="I1437" s="205" t="s">
        <v>264</v>
      </c>
      <c r="J1437" s="195"/>
      <c r="K1437" s="242"/>
      <c r="L1437" s="242"/>
      <c r="M1437" s="242"/>
      <c r="N1437" s="242"/>
      <c r="O1437" s="242"/>
      <c r="P1437" s="242"/>
      <c r="Q1437" s="242"/>
      <c r="R1437" s="242"/>
      <c r="S1437" s="242"/>
      <c r="T1437" s="242"/>
      <c r="U1437" s="242"/>
      <c r="V1437" s="242"/>
      <c r="W1437" s="242"/>
      <c r="X1437" s="242"/>
      <c r="Y1437" s="242"/>
      <c r="Z1437" s="242"/>
      <c r="AA1437" s="242"/>
      <c r="AB1437" s="242"/>
      <c r="AC1437" s="242"/>
      <c r="AD1437" s="242"/>
      <c r="AE1437" s="242"/>
      <c r="AF1437" s="242"/>
      <c r="AG1437" s="242"/>
      <c r="AH1437" s="242"/>
      <c r="AI1437" s="242"/>
      <c r="AJ1437" s="242"/>
      <c r="AK1437" s="242"/>
      <c r="AL1437" s="242"/>
      <c r="AM1437" s="242"/>
      <c r="AN1437" s="242"/>
      <c r="AO1437" s="242"/>
    </row>
    <row r="1438" spans="1:41" ht="12" customHeight="1">
      <c r="A1438" s="242"/>
      <c r="B1438" s="669"/>
      <c r="C1438" s="662"/>
      <c r="D1438" s="663"/>
      <c r="E1438" s="347"/>
      <c r="F1438" s="214"/>
      <c r="G1438" s="353"/>
      <c r="H1438" s="214"/>
      <c r="I1438" s="261">
        <f t="shared" si="117" ref="I1438:I1439">+F1438*G1438*H1438</f>
        <v>0</v>
      </c>
      <c r="J1438" s="195"/>
      <c r="K1438" s="242"/>
      <c r="L1438" s="242"/>
      <c r="M1438" s="242"/>
      <c r="N1438" s="242"/>
      <c r="O1438" s="242"/>
      <c r="P1438" s="242"/>
      <c r="Q1438" s="242"/>
      <c r="R1438" s="242"/>
      <c r="S1438" s="242"/>
      <c r="T1438" s="242"/>
      <c r="U1438" s="242"/>
      <c r="V1438" s="242"/>
      <c r="W1438" s="242"/>
      <c r="X1438" s="242"/>
      <c r="Y1438" s="242"/>
      <c r="Z1438" s="242"/>
      <c r="AA1438" s="242"/>
      <c r="AB1438" s="242"/>
      <c r="AC1438" s="242"/>
      <c r="AD1438" s="242"/>
      <c r="AE1438" s="242"/>
      <c r="AF1438" s="242"/>
      <c r="AG1438" s="242"/>
      <c r="AH1438" s="242"/>
      <c r="AI1438" s="242"/>
      <c r="AJ1438" s="242"/>
      <c r="AK1438" s="242"/>
      <c r="AL1438" s="242"/>
      <c r="AM1438" s="242"/>
      <c r="AN1438" s="242"/>
      <c r="AO1438" s="242"/>
    </row>
    <row r="1439" spans="1:41" ht="12" customHeight="1">
      <c r="A1439" s="242"/>
      <c r="B1439" s="669"/>
      <c r="C1439" s="662"/>
      <c r="D1439" s="663"/>
      <c r="E1439" s="347"/>
      <c r="F1439" s="214"/>
      <c r="G1439" s="353"/>
      <c r="H1439" s="214"/>
      <c r="I1439" s="261">
        <f t="shared" si="117"/>
        <v>0</v>
      </c>
      <c r="J1439" s="195"/>
      <c r="K1439" s="242"/>
      <c r="L1439" s="242"/>
      <c r="M1439" s="242"/>
      <c r="N1439" s="242"/>
      <c r="O1439" s="242"/>
      <c r="P1439" s="242"/>
      <c r="Q1439" s="242"/>
      <c r="R1439" s="242"/>
      <c r="S1439" s="242"/>
      <c r="T1439" s="242"/>
      <c r="U1439" s="242"/>
      <c r="V1439" s="242"/>
      <c r="W1439" s="242"/>
      <c r="X1439" s="242"/>
      <c r="Y1439" s="242"/>
      <c r="Z1439" s="242"/>
      <c r="AA1439" s="242"/>
      <c r="AB1439" s="242"/>
      <c r="AC1439" s="242"/>
      <c r="AD1439" s="242"/>
      <c r="AE1439" s="242"/>
      <c r="AF1439" s="242"/>
      <c r="AG1439" s="242"/>
      <c r="AH1439" s="242"/>
      <c r="AI1439" s="242"/>
      <c r="AJ1439" s="242"/>
      <c r="AK1439" s="242"/>
      <c r="AL1439" s="242"/>
      <c r="AM1439" s="242"/>
      <c r="AN1439" s="242"/>
      <c r="AO1439" s="242"/>
    </row>
    <row r="1440" spans="1:41" ht="12" customHeight="1">
      <c r="A1440" s="242"/>
      <c r="B1440" s="669"/>
      <c r="C1440" s="662"/>
      <c r="D1440" s="663"/>
      <c r="E1440" s="347"/>
      <c r="F1440" s="363"/>
      <c r="G1440" s="353"/>
      <c r="H1440" s="214"/>
      <c r="I1440" s="261"/>
      <c r="J1440" s="195"/>
      <c r="K1440" s="242"/>
      <c r="L1440" s="242"/>
      <c r="M1440" s="242"/>
      <c r="N1440" s="242"/>
      <c r="O1440" s="242"/>
      <c r="P1440" s="242"/>
      <c r="Q1440" s="242"/>
      <c r="R1440" s="242"/>
      <c r="S1440" s="242"/>
      <c r="T1440" s="242"/>
      <c r="U1440" s="242"/>
      <c r="V1440" s="242"/>
      <c r="W1440" s="242"/>
      <c r="X1440" s="242"/>
      <c r="Y1440" s="242"/>
      <c r="Z1440" s="242"/>
      <c r="AA1440" s="242"/>
      <c r="AB1440" s="242"/>
      <c r="AC1440" s="242"/>
      <c r="AD1440" s="242"/>
      <c r="AE1440" s="242"/>
      <c r="AF1440" s="242"/>
      <c r="AG1440" s="242"/>
      <c r="AH1440" s="242"/>
      <c r="AI1440" s="242"/>
      <c r="AJ1440" s="242"/>
      <c r="AK1440" s="242"/>
      <c r="AL1440" s="242"/>
      <c r="AM1440" s="242"/>
      <c r="AN1440" s="242"/>
      <c r="AO1440" s="242"/>
    </row>
    <row r="1441" spans="1:41" ht="12" customHeight="1">
      <c r="A1441" s="242"/>
      <c r="B1441" s="669"/>
      <c r="C1441" s="662"/>
      <c r="D1441" s="663"/>
      <c r="E1441" s="211"/>
      <c r="F1441" s="198"/>
      <c r="G1441" s="211"/>
      <c r="H1441" s="196"/>
      <c r="I1441" s="261"/>
      <c r="J1441" s="195" t="s">
        <v>267</v>
      </c>
      <c r="K1441" s="242"/>
      <c r="L1441" s="242"/>
      <c r="M1441" s="242"/>
      <c r="N1441" s="242"/>
      <c r="O1441" s="242"/>
      <c r="P1441" s="242"/>
      <c r="Q1441" s="242"/>
      <c r="R1441" s="242"/>
      <c r="S1441" s="242"/>
      <c r="T1441" s="242"/>
      <c r="U1441" s="242"/>
      <c r="V1441" s="242"/>
      <c r="W1441" s="242"/>
      <c r="X1441" s="242"/>
      <c r="Y1441" s="242"/>
      <c r="Z1441" s="242"/>
      <c r="AA1441" s="242"/>
      <c r="AB1441" s="242"/>
      <c r="AC1441" s="242"/>
      <c r="AD1441" s="242"/>
      <c r="AE1441" s="242"/>
      <c r="AF1441" s="242"/>
      <c r="AG1441" s="242"/>
      <c r="AH1441" s="242"/>
      <c r="AI1441" s="242"/>
      <c r="AJ1441" s="242"/>
      <c r="AK1441" s="242"/>
      <c r="AL1441" s="242"/>
      <c r="AM1441" s="242"/>
      <c r="AN1441" s="242"/>
      <c r="AO1441" s="242"/>
    </row>
    <row r="1442" spans="1:41" ht="12" customHeight="1">
      <c r="A1442" s="242"/>
      <c r="B1442" s="670"/>
      <c r="C1442" s="662"/>
      <c r="D1442" s="663"/>
      <c r="E1442" s="195"/>
      <c r="F1442" s="218"/>
      <c r="G1442" s="195"/>
      <c r="H1442" s="196"/>
      <c r="I1442" s="211"/>
      <c r="J1442" s="203">
        <f>SUM(I1438:I1441)</f>
        <v>0</v>
      </c>
      <c r="K1442" s="242"/>
      <c r="L1442" s="242"/>
      <c r="M1442" s="242"/>
      <c r="N1442" s="242"/>
      <c r="O1442" s="242"/>
      <c r="P1442" s="242"/>
      <c r="Q1442" s="242"/>
      <c r="R1442" s="242"/>
      <c r="S1442" s="242"/>
      <c r="T1442" s="242"/>
      <c r="U1442" s="242"/>
      <c r="V1442" s="242"/>
      <c r="W1442" s="242"/>
      <c r="X1442" s="242"/>
      <c r="Y1442" s="242"/>
      <c r="Z1442" s="242"/>
      <c r="AA1442" s="242"/>
      <c r="AB1442" s="242"/>
      <c r="AC1442" s="242"/>
      <c r="AD1442" s="242"/>
      <c r="AE1442" s="242"/>
      <c r="AF1442" s="242"/>
      <c r="AG1442" s="242"/>
      <c r="AH1442" s="242"/>
      <c r="AI1442" s="242"/>
      <c r="AJ1442" s="242"/>
      <c r="AK1442" s="242"/>
      <c r="AL1442" s="242"/>
      <c r="AM1442" s="242"/>
      <c r="AN1442" s="242"/>
      <c r="AO1442" s="242"/>
    </row>
    <row r="1443" spans="1:41" ht="12" customHeight="1">
      <c r="A1443" s="242"/>
      <c r="B1443" s="661" t="s">
        <v>137</v>
      </c>
      <c r="C1443" s="662"/>
      <c r="D1443" s="662"/>
      <c r="E1443" s="662"/>
      <c r="F1443" s="662"/>
      <c r="G1443" s="662"/>
      <c r="H1443" s="662"/>
      <c r="I1443" s="663"/>
      <c r="J1443" s="219" t="e">
        <f>SUM(J1420+J1431+J1436+J1442)</f>
        <v>#REF!</v>
      </c>
      <c r="K1443" s="242"/>
      <c r="L1443" s="242"/>
      <c r="M1443" s="242"/>
      <c r="N1443" s="242"/>
      <c r="O1443" s="242"/>
      <c r="P1443" s="242"/>
      <c r="Q1443" s="242"/>
      <c r="R1443" s="242"/>
      <c r="S1443" s="242"/>
      <c r="T1443" s="242"/>
      <c r="U1443" s="242"/>
      <c r="V1443" s="242"/>
      <c r="W1443" s="242"/>
      <c r="X1443" s="242"/>
      <c r="Y1443" s="242"/>
      <c r="Z1443" s="242"/>
      <c r="AA1443" s="242"/>
      <c r="AB1443" s="242"/>
      <c r="AC1443" s="242"/>
      <c r="AD1443" s="242"/>
      <c r="AE1443" s="242"/>
      <c r="AF1443" s="242"/>
      <c r="AG1443" s="242"/>
      <c r="AH1443" s="242"/>
      <c r="AI1443" s="242"/>
      <c r="AJ1443" s="242"/>
      <c r="AK1443" s="242"/>
      <c r="AL1443" s="242"/>
      <c r="AM1443" s="242"/>
      <c r="AN1443" s="242"/>
      <c r="AO1443" s="242"/>
    </row>
    <row r="1444" spans="1:41" ht="12" customHeight="1">
      <c r="A1444" s="242"/>
      <c r="B1444" s="661" t="s">
        <v>284</v>
      </c>
      <c r="C1444" s="662"/>
      <c r="D1444" s="662"/>
      <c r="E1444" s="662"/>
      <c r="F1444" s="662"/>
      <c r="G1444" s="662"/>
      <c r="H1444" s="662"/>
      <c r="I1444" s="663"/>
      <c r="J1444" s="203" t="e">
        <f>J1443</f>
        <v>#REF!</v>
      </c>
      <c r="K1444" s="242"/>
      <c r="L1444" s="242"/>
      <c r="M1444" s="242"/>
      <c r="N1444" s="242"/>
      <c r="O1444" s="242"/>
      <c r="P1444" s="242"/>
      <c r="Q1444" s="242"/>
      <c r="R1444" s="242"/>
      <c r="S1444" s="242"/>
      <c r="T1444" s="242"/>
      <c r="U1444" s="242"/>
      <c r="V1444" s="242"/>
      <c r="W1444" s="242"/>
      <c r="X1444" s="242"/>
      <c r="Y1444" s="242"/>
      <c r="Z1444" s="242"/>
      <c r="AA1444" s="242"/>
      <c r="AB1444" s="242"/>
      <c r="AC1444" s="242"/>
      <c r="AD1444" s="242"/>
      <c r="AE1444" s="242"/>
      <c r="AF1444" s="242"/>
      <c r="AG1444" s="242"/>
      <c r="AH1444" s="242"/>
      <c r="AI1444" s="242"/>
      <c r="AJ1444" s="242"/>
      <c r="AK1444" s="242"/>
      <c r="AL1444" s="242"/>
      <c r="AM1444" s="242"/>
      <c r="AN1444" s="242"/>
      <c r="AO1444" s="242"/>
    </row>
    <row r="1445" spans="1:41" ht="12" customHeight="1">
      <c r="A1445" s="242"/>
      <c r="B1445" s="232"/>
      <c r="C1445" s="236"/>
      <c r="D1445" s="233"/>
      <c r="E1445" s="237"/>
      <c r="F1445" s="233"/>
      <c r="G1445" s="237"/>
      <c r="H1445" s="236"/>
      <c r="I1445" s="237"/>
      <c r="J1445" s="234"/>
      <c r="K1445" s="242"/>
      <c r="L1445" s="242"/>
      <c r="M1445" s="242"/>
      <c r="N1445" s="242"/>
      <c r="O1445" s="242"/>
      <c r="P1445" s="242"/>
      <c r="Q1445" s="242"/>
      <c r="R1445" s="242"/>
      <c r="S1445" s="242"/>
      <c r="T1445" s="242"/>
      <c r="U1445" s="242"/>
      <c r="V1445" s="242"/>
      <c r="W1445" s="242"/>
      <c r="X1445" s="242"/>
      <c r="Y1445" s="242"/>
      <c r="Z1445" s="242"/>
      <c r="AA1445" s="242"/>
      <c r="AB1445" s="242"/>
      <c r="AC1445" s="242"/>
      <c r="AD1445" s="242"/>
      <c r="AE1445" s="242"/>
      <c r="AF1445" s="242"/>
      <c r="AG1445" s="242"/>
      <c r="AH1445" s="242"/>
      <c r="AI1445" s="242"/>
      <c r="AJ1445" s="242"/>
      <c r="AK1445" s="242"/>
      <c r="AL1445" s="242"/>
      <c r="AM1445" s="242"/>
      <c r="AN1445" s="242"/>
      <c r="AO1445" s="242"/>
    </row>
    <row r="1446" spans="1:41" ht="12" customHeight="1">
      <c r="A1446" s="242"/>
      <c r="B1446" s="243"/>
      <c r="C1446" s="244"/>
      <c r="D1446" s="242"/>
      <c r="E1446" s="245"/>
      <c r="F1446" s="242"/>
      <c r="G1446" s="245"/>
      <c r="H1446" s="244"/>
      <c r="I1446" s="245"/>
      <c r="J1446" s="246"/>
      <c r="K1446" s="242"/>
      <c r="L1446" s="242"/>
      <c r="M1446" s="242"/>
      <c r="N1446" s="242"/>
      <c r="O1446" s="242"/>
      <c r="P1446" s="242"/>
      <c r="Q1446" s="242"/>
      <c r="R1446" s="242"/>
      <c r="S1446" s="242"/>
      <c r="T1446" s="242"/>
      <c r="U1446" s="242"/>
      <c r="V1446" s="242"/>
      <c r="W1446" s="242"/>
      <c r="X1446" s="242"/>
      <c r="Y1446" s="242"/>
      <c r="Z1446" s="242"/>
      <c r="AA1446" s="242"/>
      <c r="AB1446" s="242"/>
      <c r="AC1446" s="242"/>
      <c r="AD1446" s="242"/>
      <c r="AE1446" s="242"/>
      <c r="AF1446" s="242"/>
      <c r="AG1446" s="242"/>
      <c r="AH1446" s="242"/>
      <c r="AI1446" s="242"/>
      <c r="AJ1446" s="242"/>
      <c r="AK1446" s="242"/>
      <c r="AL1446" s="242"/>
      <c r="AM1446" s="242"/>
      <c r="AN1446" s="242"/>
      <c r="AO1446" s="242"/>
    </row>
    <row r="1447" spans="1:41" ht="12" customHeight="1">
      <c r="A1447" s="242"/>
      <c r="B1447" s="247"/>
      <c r="C1447" s="239"/>
      <c r="D1447" s="238"/>
      <c r="E1447" s="240"/>
      <c r="F1447" s="238"/>
      <c r="G1447" s="240"/>
      <c r="H1447" s="239"/>
      <c r="I1447" s="240"/>
      <c r="J1447" s="248"/>
      <c r="K1447" s="242"/>
      <c r="L1447" s="242"/>
      <c r="M1447" s="242"/>
      <c r="N1447" s="242"/>
      <c r="O1447" s="242"/>
      <c r="P1447" s="242"/>
      <c r="Q1447" s="242"/>
      <c r="R1447" s="242"/>
      <c r="S1447" s="242"/>
      <c r="T1447" s="242"/>
      <c r="U1447" s="242"/>
      <c r="V1447" s="242"/>
      <c r="W1447" s="242"/>
      <c r="X1447" s="242"/>
      <c r="Y1447" s="242"/>
      <c r="Z1447" s="242"/>
      <c r="AA1447" s="242"/>
      <c r="AB1447" s="242"/>
      <c r="AC1447" s="242"/>
      <c r="AD1447" s="242"/>
      <c r="AE1447" s="242"/>
      <c r="AF1447" s="242"/>
      <c r="AG1447" s="242"/>
      <c r="AH1447" s="242"/>
      <c r="AI1447" s="242"/>
      <c r="AJ1447" s="242"/>
      <c r="AK1447" s="242"/>
      <c r="AL1447" s="242"/>
      <c r="AM1447" s="242"/>
      <c r="AN1447" s="242"/>
      <c r="AO1447" s="242"/>
    </row>
    <row r="1448" spans="1:41" ht="27" customHeight="1">
      <c r="A1448" s="314"/>
      <c r="B1448" s="314"/>
      <c r="C1448" s="314"/>
      <c r="D1448" s="314"/>
      <c r="E1448" s="322"/>
      <c r="F1448" s="314"/>
      <c r="G1448" s="322"/>
      <c r="H1448" s="314"/>
      <c r="I1448" s="322"/>
      <c r="J1448" s="322"/>
      <c r="K1448" s="314"/>
      <c r="L1448" s="314"/>
      <c r="M1448" s="314"/>
      <c r="N1448" s="314"/>
      <c r="O1448" s="314"/>
      <c r="P1448" s="314"/>
      <c r="Q1448" s="314"/>
      <c r="R1448" s="314"/>
      <c r="S1448" s="314"/>
      <c r="T1448" s="314"/>
      <c r="U1448" s="314"/>
      <c r="V1448" s="314"/>
      <c r="W1448" s="314"/>
      <c r="X1448" s="314"/>
      <c r="Y1448" s="314"/>
      <c r="Z1448" s="314"/>
      <c r="AA1448" s="314"/>
      <c r="AB1448" s="314"/>
      <c r="AC1448" s="314"/>
      <c r="AD1448" s="314"/>
      <c r="AE1448" s="314"/>
      <c r="AF1448" s="314"/>
      <c r="AG1448" s="314"/>
      <c r="AH1448" s="314"/>
      <c r="AI1448" s="314"/>
      <c r="AJ1448" s="314"/>
      <c r="AK1448" s="314"/>
      <c r="AL1448" s="314"/>
      <c r="AM1448" s="314"/>
      <c r="AN1448" s="314"/>
      <c r="AO1448" s="314"/>
    </row>
  </sheetData>
  <mergeCells count="1271">
    <mergeCell ref="B811:E811"/>
    <mergeCell ref="B812:E812"/>
    <mergeCell ref="B813:E813"/>
    <mergeCell ref="B814:E814"/>
    <mergeCell ref="B816:E816"/>
    <mergeCell ref="B817:E817"/>
    <mergeCell ref="B818:E818"/>
    <mergeCell ref="B819:E819"/>
    <mergeCell ref="B820:E820"/>
    <mergeCell ref="B821:E821"/>
    <mergeCell ref="B822:C822"/>
    <mergeCell ref="B823:C823"/>
    <mergeCell ref="J823:J824"/>
    <mergeCell ref="B824:C824"/>
    <mergeCell ref="B825:D825"/>
    <mergeCell ref="B826:D826"/>
    <mergeCell ref="B827:D827"/>
    <mergeCell ref="B828:D828"/>
    <mergeCell ref="B829:D829"/>
    <mergeCell ref="B831:I831"/>
    <mergeCell ref="B832:I832"/>
    <mergeCell ref="B830:D830"/>
    <mergeCell ref="B838:D838"/>
    <mergeCell ref="B839:C839"/>
    <mergeCell ref="D839:J840"/>
    <mergeCell ref="D842:H842"/>
    <mergeCell ref="I842:J842"/>
    <mergeCell ref="D843:H843"/>
    <mergeCell ref="B844:E844"/>
    <mergeCell ref="B845:E845"/>
    <mergeCell ref="B846:E846"/>
    <mergeCell ref="B847:E847"/>
    <mergeCell ref="B848:E848"/>
    <mergeCell ref="B849:E849"/>
    <mergeCell ref="B850:E850"/>
    <mergeCell ref="B851:E851"/>
    <mergeCell ref="B853:E853"/>
    <mergeCell ref="B854:E854"/>
    <mergeCell ref="B855:C855"/>
    <mergeCell ref="B856:C856"/>
    <mergeCell ref="J856:J857"/>
    <mergeCell ref="B857:C857"/>
    <mergeCell ref="B875:E875"/>
    <mergeCell ref="B876:E876"/>
    <mergeCell ref="B877:E877"/>
    <mergeCell ref="B878:E878"/>
    <mergeCell ref="B879:E879"/>
    <mergeCell ref="B880:E880"/>
    <mergeCell ref="B881:E881"/>
    <mergeCell ref="B882:E882"/>
    <mergeCell ref="B883:E883"/>
    <mergeCell ref="B862:D862"/>
    <mergeCell ref="B864:I864"/>
    <mergeCell ref="B865:I865"/>
    <mergeCell ref="B863:D863"/>
    <mergeCell ref="B870:D870"/>
    <mergeCell ref="B871:C871"/>
    <mergeCell ref="D871:J872"/>
    <mergeCell ref="D873:H873"/>
    <mergeCell ref="I873:J873"/>
    <mergeCell ref="D874:H874"/>
    <mergeCell ref="B884:E884"/>
    <mergeCell ref="B885:E885"/>
    <mergeCell ref="B887:E887"/>
    <mergeCell ref="B888:E888"/>
    <mergeCell ref="B893:E893"/>
    <mergeCell ref="B894:E894"/>
    <mergeCell ref="B895:C895"/>
    <mergeCell ref="B896:C896"/>
    <mergeCell ref="J896:J897"/>
    <mergeCell ref="B897:C897"/>
    <mergeCell ref="B898:D898"/>
    <mergeCell ref="B899:D899"/>
    <mergeCell ref="B900:D900"/>
    <mergeCell ref="B901:D901"/>
    <mergeCell ref="B902:D902"/>
    <mergeCell ref="B903:D903"/>
    <mergeCell ref="B904:I904"/>
    <mergeCell ref="B905:I905"/>
    <mergeCell ref="B909:D909"/>
    <mergeCell ref="B910:C910"/>
    <mergeCell ref="D910:J911"/>
    <mergeCell ref="D912:H912"/>
    <mergeCell ref="I912:J912"/>
    <mergeCell ref="D913:H913"/>
    <mergeCell ref="B914:E914"/>
    <mergeCell ref="B915:E915"/>
    <mergeCell ref="B916:E916"/>
    <mergeCell ref="B917:E917"/>
    <mergeCell ref="B918:E918"/>
    <mergeCell ref="B920:E920"/>
    <mergeCell ref="B921:E921"/>
    <mergeCell ref="B922:E922"/>
    <mergeCell ref="B923:E923"/>
    <mergeCell ref="B924:E924"/>
    <mergeCell ref="B926:E926"/>
    <mergeCell ref="B927:E927"/>
    <mergeCell ref="B928:C928"/>
    <mergeCell ref="B929:C929"/>
    <mergeCell ref="B930:C930"/>
    <mergeCell ref="B931:D931"/>
    <mergeCell ref="B932:D932"/>
    <mergeCell ref="B933:D933"/>
    <mergeCell ref="B934:D934"/>
    <mergeCell ref="B935:D935"/>
    <mergeCell ref="B936:D936"/>
    <mergeCell ref="B937:I937"/>
    <mergeCell ref="B938:I938"/>
    <mergeCell ref="B650:D650"/>
    <mergeCell ref="B651:I651"/>
    <mergeCell ref="B652:I652"/>
    <mergeCell ref="B657:D657"/>
    <mergeCell ref="B658:C658"/>
    <mergeCell ref="D658:J659"/>
    <mergeCell ref="I661:J661"/>
    <mergeCell ref="D661:H661"/>
    <mergeCell ref="D662:H662"/>
    <mergeCell ref="B663:E663"/>
    <mergeCell ref="B664:E664"/>
    <mergeCell ref="B665:E665"/>
    <mergeCell ref="B666:E666"/>
    <mergeCell ref="B667:E667"/>
    <mergeCell ref="B668:E668"/>
    <mergeCell ref="B669:E669"/>
    <mergeCell ref="B670:E670"/>
    <mergeCell ref="B671:E671"/>
    <mergeCell ref="B672:E672"/>
    <mergeCell ref="B673:E673"/>
    <mergeCell ref="B674:C674"/>
    <mergeCell ref="B675:C675"/>
    <mergeCell ref="J675:J676"/>
    <mergeCell ref="B676:C676"/>
    <mergeCell ref="B677:D677"/>
    <mergeCell ref="B678:D678"/>
    <mergeCell ref="B679:D679"/>
    <mergeCell ref="B680:D680"/>
    <mergeCell ref="B682:I682"/>
    <mergeCell ref="B683:I683"/>
    <mergeCell ref="B688:D688"/>
    <mergeCell ref="B689:C689"/>
    <mergeCell ref="D689:J690"/>
    <mergeCell ref="D692:H692"/>
    <mergeCell ref="I692:J692"/>
    <mergeCell ref="D693:H693"/>
    <mergeCell ref="B694:E694"/>
    <mergeCell ref="B695:E695"/>
    <mergeCell ref="B696:E696"/>
    <mergeCell ref="B697:E697"/>
    <mergeCell ref="B698:E698"/>
    <mergeCell ref="B700:E700"/>
    <mergeCell ref="B701:E701"/>
    <mergeCell ref="B702:E702"/>
    <mergeCell ref="B703:E703"/>
    <mergeCell ref="B704:E704"/>
    <mergeCell ref="B705:E705"/>
    <mergeCell ref="B706:E706"/>
    <mergeCell ref="B707:E707"/>
    <mergeCell ref="B755:D755"/>
    <mergeCell ref="B756:D756"/>
    <mergeCell ref="B757:D757"/>
    <mergeCell ref="B758:I758"/>
    <mergeCell ref="B741:E741"/>
    <mergeCell ref="B742:E742"/>
    <mergeCell ref="B743:E743"/>
    <mergeCell ref="B744:E744"/>
    <mergeCell ref="B745:E745"/>
    <mergeCell ref="B748:E748"/>
    <mergeCell ref="B749:C749"/>
    <mergeCell ref="B738:E738"/>
    <mergeCell ref="B739:E739"/>
    <mergeCell ref="B740:E740"/>
    <mergeCell ref="B734:E734"/>
    <mergeCell ref="B735:E735"/>
    <mergeCell ref="B737:E737"/>
    <mergeCell ref="B798:D798"/>
    <mergeCell ref="B799:C799"/>
    <mergeCell ref="D799:J800"/>
    <mergeCell ref="B759:I759"/>
    <mergeCell ref="B762:D762"/>
    <mergeCell ref="B763:C763"/>
    <mergeCell ref="D763:J764"/>
    <mergeCell ref="D766:H766"/>
    <mergeCell ref="I766:J766"/>
    <mergeCell ref="D767:H767"/>
    <mergeCell ref="B768:E768"/>
    <mergeCell ref="B769:E769"/>
    <mergeCell ref="B770:E770"/>
    <mergeCell ref="B771:E771"/>
    <mergeCell ref="B772:E772"/>
    <mergeCell ref="B774:E774"/>
    <mergeCell ref="B775:E775"/>
    <mergeCell ref="B776:E776"/>
    <mergeCell ref="B777:E777"/>
    <mergeCell ref="B778:E778"/>
    <mergeCell ref="B779:E779"/>
    <mergeCell ref="B780:E780"/>
    <mergeCell ref="B781:D781"/>
    <mergeCell ref="B782:E782"/>
    <mergeCell ref="B783:C783"/>
    <mergeCell ref="B784:C784"/>
    <mergeCell ref="B785:C785"/>
    <mergeCell ref="B786:D786"/>
    <mergeCell ref="B787:D787"/>
    <mergeCell ref="B788:D788"/>
    <mergeCell ref="B789:D789"/>
    <mergeCell ref="B790:D790"/>
    <mergeCell ref="B792:I792"/>
    <mergeCell ref="B793:I793"/>
    <mergeCell ref="B791:D791"/>
    <mergeCell ref="B859:D859"/>
    <mergeCell ref="B860:D860"/>
    <mergeCell ref="B861:D861"/>
    <mergeCell ref="D802:H802"/>
    <mergeCell ref="I802:J802"/>
    <mergeCell ref="D803:H803"/>
    <mergeCell ref="B708:E708"/>
    <mergeCell ref="B710:E710"/>
    <mergeCell ref="B711:C711"/>
    <mergeCell ref="J711:J712"/>
    <mergeCell ref="B712:C712"/>
    <mergeCell ref="B713:C713"/>
    <mergeCell ref="B714:D714"/>
    <mergeCell ref="B715:D715"/>
    <mergeCell ref="B716:D716"/>
    <mergeCell ref="B717:D717"/>
    <mergeCell ref="B718:D718"/>
    <mergeCell ref="B719:D719"/>
    <mergeCell ref="B720:I720"/>
    <mergeCell ref="B721:I721"/>
    <mergeCell ref="B725:D725"/>
    <mergeCell ref="B726:C726"/>
    <mergeCell ref="D726:J727"/>
    <mergeCell ref="D729:H729"/>
    <mergeCell ref="I729:J729"/>
    <mergeCell ref="D730:H730"/>
    <mergeCell ref="B731:E731"/>
    <mergeCell ref="B732:E732"/>
    <mergeCell ref="B733:E733"/>
    <mergeCell ref="B303:E303"/>
    <mergeCell ref="B304:E304"/>
    <mergeCell ref="B305:E305"/>
    <mergeCell ref="B306:E306"/>
    <mergeCell ref="B307:E307"/>
    <mergeCell ref="B308:E308"/>
    <mergeCell ref="B309:E309"/>
    <mergeCell ref="B310:E310"/>
    <mergeCell ref="B311:E311"/>
    <mergeCell ref="B312:E312"/>
    <mergeCell ref="B313:E313"/>
    <mergeCell ref="B314:C314"/>
    <mergeCell ref="B315:C315"/>
    <mergeCell ref="B316:C316"/>
    <mergeCell ref="B322:D322"/>
    <mergeCell ref="B323:D323"/>
    <mergeCell ref="B327:D327"/>
    <mergeCell ref="B324:I324"/>
    <mergeCell ref="B325:I325"/>
    <mergeCell ref="B287:D287"/>
    <mergeCell ref="B296:D296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B87:C87"/>
    <mergeCell ref="B88:C88"/>
    <mergeCell ref="B89:C89"/>
    <mergeCell ref="B62:D62"/>
    <mergeCell ref="B63:D63"/>
    <mergeCell ref="B64:I64"/>
    <mergeCell ref="B65:I65"/>
    <mergeCell ref="B71:D71"/>
    <mergeCell ref="B72:C72"/>
    <mergeCell ref="D72:J73"/>
    <mergeCell ref="D75:H75"/>
    <mergeCell ref="I75:J75"/>
    <mergeCell ref="D76:H76"/>
    <mergeCell ref="B77:E77"/>
    <mergeCell ref="B78:E78"/>
    <mergeCell ref="B80:E80"/>
    <mergeCell ref="B81:E81"/>
    <mergeCell ref="B82:E82"/>
    <mergeCell ref="B91:D91"/>
    <mergeCell ref="B92:D92"/>
    <mergeCell ref="B93:D93"/>
    <mergeCell ref="B94:D94"/>
    <mergeCell ref="B95:D95"/>
    <mergeCell ref="B96:I96"/>
    <mergeCell ref="B97:I97"/>
    <mergeCell ref="B277:E277"/>
    <mergeCell ref="B278:E278"/>
    <mergeCell ref="B279:E279"/>
    <mergeCell ref="B280:E280"/>
    <mergeCell ref="B288:D288"/>
    <mergeCell ref="B289:D289"/>
    <mergeCell ref="B2:J2"/>
    <mergeCell ref="B3:J3"/>
    <mergeCell ref="B4:J4"/>
    <mergeCell ref="B8:C9"/>
    <mergeCell ref="D8:J9"/>
    <mergeCell ref="D11:H11"/>
    <mergeCell ref="I11:J11"/>
    <mergeCell ref="D12:H12"/>
    <mergeCell ref="B13:E13"/>
    <mergeCell ref="B14:E14"/>
    <mergeCell ref="B15:E15"/>
    <mergeCell ref="B17:E17"/>
    <mergeCell ref="B18:E18"/>
    <mergeCell ref="B19:E19"/>
    <mergeCell ref="B20:E20"/>
    <mergeCell ref="B21:E21"/>
    <mergeCell ref="B22:E22"/>
    <mergeCell ref="B23:C23"/>
    <mergeCell ref="B24:C24"/>
    <mergeCell ref="B25:C25"/>
    <mergeCell ref="B26:D26"/>
    <mergeCell ref="B27:D27"/>
    <mergeCell ref="B28:D28"/>
    <mergeCell ref="B29:D29"/>
    <mergeCell ref="B30:D30"/>
    <mergeCell ref="B31:D31"/>
    <mergeCell ref="B32:I32"/>
    <mergeCell ref="B33:I33"/>
    <mergeCell ref="B39:D39"/>
    <mergeCell ref="B40:C40"/>
    <mergeCell ref="D40:J41"/>
    <mergeCell ref="D43:H43"/>
    <mergeCell ref="I43:J43"/>
    <mergeCell ref="D44:H44"/>
    <mergeCell ref="B45:E45"/>
    <mergeCell ref="B61:D61"/>
    <mergeCell ref="B46:E46"/>
    <mergeCell ref="B47:E47"/>
    <mergeCell ref="B49:E49"/>
    <mergeCell ref="B50:E50"/>
    <mergeCell ref="B51:E51"/>
    <mergeCell ref="B52:E52"/>
    <mergeCell ref="B53:E53"/>
    <mergeCell ref="B54:E54"/>
    <mergeCell ref="B55:C55"/>
    <mergeCell ref="B56:C56"/>
    <mergeCell ref="B57:C57"/>
    <mergeCell ref="B58:D58"/>
    <mergeCell ref="B59:D59"/>
    <mergeCell ref="B60:D60"/>
    <mergeCell ref="B100:D100"/>
    <mergeCell ref="B101:C101"/>
    <mergeCell ref="D101:J102"/>
    <mergeCell ref="D104:H104"/>
    <mergeCell ref="I104:J104"/>
    <mergeCell ref="D105:H105"/>
    <mergeCell ref="B106:E106"/>
    <mergeCell ref="B107:E107"/>
    <mergeCell ref="B109:E109"/>
    <mergeCell ref="B110:E110"/>
    <mergeCell ref="B111:E111"/>
    <mergeCell ref="B112:E112"/>
    <mergeCell ref="B113:E113"/>
    <mergeCell ref="B114:E114"/>
    <mergeCell ref="B125:D125"/>
    <mergeCell ref="B126:I126"/>
    <mergeCell ref="B127:I127"/>
    <mergeCell ref="B117:C117"/>
    <mergeCell ref="B118:C118"/>
    <mergeCell ref="B119:C119"/>
    <mergeCell ref="B121:D121"/>
    <mergeCell ref="B122:D122"/>
    <mergeCell ref="B123:D123"/>
    <mergeCell ref="B124:D124"/>
    <mergeCell ref="B131:D131"/>
    <mergeCell ref="B132:C132"/>
    <mergeCell ref="D132:J133"/>
    <mergeCell ref="D134:H134"/>
    <mergeCell ref="I134:J134"/>
    <mergeCell ref="D135:H135"/>
    <mergeCell ref="B136:E136"/>
    <mergeCell ref="B137:E137"/>
    <mergeCell ref="B138:E138"/>
    <mergeCell ref="B140:E140"/>
    <mergeCell ref="B141:E141"/>
    <mergeCell ref="B142:E142"/>
    <mergeCell ref="B143:E143"/>
    <mergeCell ref="B144:E144"/>
    <mergeCell ref="B152:D152"/>
    <mergeCell ref="B153:D153"/>
    <mergeCell ref="B154:D154"/>
    <mergeCell ref="B155:I155"/>
    <mergeCell ref="B156:I156"/>
    <mergeCell ref="B145:E145"/>
    <mergeCell ref="B146:C146"/>
    <mergeCell ref="B147:C147"/>
    <mergeCell ref="B148:C148"/>
    <mergeCell ref="B149:D149"/>
    <mergeCell ref="B150:D150"/>
    <mergeCell ref="B151:D151"/>
    <mergeCell ref="B162:D162"/>
    <mergeCell ref="B163:C163"/>
    <mergeCell ref="D163:J164"/>
    <mergeCell ref="D166:H166"/>
    <mergeCell ref="I166:J166"/>
    <mergeCell ref="D167:H167"/>
    <mergeCell ref="B168:E168"/>
    <mergeCell ref="B169:E169"/>
    <mergeCell ref="B170:E170"/>
    <mergeCell ref="B171:E171"/>
    <mergeCell ref="B172:E172"/>
    <mergeCell ref="B173:E173"/>
    <mergeCell ref="B174:E174"/>
    <mergeCell ref="B178:C178"/>
    <mergeCell ref="B187:I187"/>
    <mergeCell ref="B188:I188"/>
    <mergeCell ref="B179:C179"/>
    <mergeCell ref="B180:C180"/>
    <mergeCell ref="B182:D182"/>
    <mergeCell ref="B183:D183"/>
    <mergeCell ref="B184:D184"/>
    <mergeCell ref="B185:D185"/>
    <mergeCell ref="B186:D186"/>
    <mergeCell ref="B229:E229"/>
    <mergeCell ref="B231:E231"/>
    <mergeCell ref="B207:E207"/>
    <mergeCell ref="B208:C208"/>
    <mergeCell ref="B209:C209"/>
    <mergeCell ref="B210:C210"/>
    <mergeCell ref="B211:D211"/>
    <mergeCell ref="B212:D212"/>
    <mergeCell ref="B222:D222"/>
    <mergeCell ref="B223:C223"/>
    <mergeCell ref="D223:J224"/>
    <mergeCell ref="D226:H226"/>
    <mergeCell ref="I226:J226"/>
    <mergeCell ref="D227:H227"/>
    <mergeCell ref="B228:E228"/>
    <mergeCell ref="B232:E232"/>
    <mergeCell ref="B233:E233"/>
    <mergeCell ref="B234:E234"/>
    <mergeCell ref="B235:E235"/>
    <mergeCell ref="B236:E236"/>
    <mergeCell ref="B237:E237"/>
    <mergeCell ref="B238:C238"/>
    <mergeCell ref="B239:C239"/>
    <mergeCell ref="B240:C240"/>
    <mergeCell ref="B241:D241"/>
    <mergeCell ref="B242:D242"/>
    <mergeCell ref="B243:D243"/>
    <mergeCell ref="B192:D192"/>
    <mergeCell ref="B193:C193"/>
    <mergeCell ref="D193:J194"/>
    <mergeCell ref="D196:H196"/>
    <mergeCell ref="I196:J196"/>
    <mergeCell ref="D197:H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13:D213"/>
    <mergeCell ref="B214:D214"/>
    <mergeCell ref="B215:D215"/>
    <mergeCell ref="B216:I216"/>
    <mergeCell ref="B217:I217"/>
    <mergeCell ref="B206:E206"/>
    <mergeCell ref="B244:D244"/>
    <mergeCell ref="B245:D245"/>
    <mergeCell ref="B246:D246"/>
    <mergeCell ref="B247:I247"/>
    <mergeCell ref="B248:I248"/>
    <mergeCell ref="B253:D253"/>
    <mergeCell ref="B254:C254"/>
    <mergeCell ref="D254:J255"/>
    <mergeCell ref="D257:H257"/>
    <mergeCell ref="I257:J257"/>
    <mergeCell ref="D258:H258"/>
    <mergeCell ref="B259:E259"/>
    <mergeCell ref="B317:C317"/>
    <mergeCell ref="B318:D318"/>
    <mergeCell ref="B319:D319"/>
    <mergeCell ref="B320:D320"/>
    <mergeCell ref="B321:D321"/>
    <mergeCell ref="B297:C297"/>
    <mergeCell ref="D297:J298"/>
    <mergeCell ref="D300:H300"/>
    <mergeCell ref="I300:J300"/>
    <mergeCell ref="D301:H301"/>
    <mergeCell ref="B302:E302"/>
    <mergeCell ref="B290:D290"/>
    <mergeCell ref="B291:I291"/>
    <mergeCell ref="B292:I292"/>
    <mergeCell ref="B281:C281"/>
    <mergeCell ref="B282:C282"/>
    <mergeCell ref="B283:C283"/>
    <mergeCell ref="B284:C284"/>
    <mergeCell ref="B285:D285"/>
    <mergeCell ref="B286:D286"/>
    <mergeCell ref="D328:J329"/>
    <mergeCell ref="D331:H331"/>
    <mergeCell ref="I331:J331"/>
    <mergeCell ref="D332:H332"/>
    <mergeCell ref="B333:E333"/>
    <mergeCell ref="B334:E334"/>
    <mergeCell ref="B335:E335"/>
    <mergeCell ref="B336:E336"/>
    <mergeCell ref="B337:E337"/>
    <mergeCell ref="B338:E338"/>
    <mergeCell ref="B339:E339"/>
    <mergeCell ref="B340:E340"/>
    <mergeCell ref="B341:E341"/>
    <mergeCell ref="B342:E342"/>
    <mergeCell ref="B343:E343"/>
    <mergeCell ref="B344:C344"/>
    <mergeCell ref="B345:C345"/>
    <mergeCell ref="B328:C328"/>
    <mergeCell ref="B346:C346"/>
    <mergeCell ref="B347:C347"/>
    <mergeCell ref="B348:D348"/>
    <mergeCell ref="B349:D349"/>
    <mergeCell ref="B350:D350"/>
    <mergeCell ref="B351:D351"/>
    <mergeCell ref="B352:D352"/>
    <mergeCell ref="B354:I354"/>
    <mergeCell ref="B355:I355"/>
    <mergeCell ref="B353:D353"/>
    <mergeCell ref="B358:D358"/>
    <mergeCell ref="B359:C359"/>
    <mergeCell ref="D359:J360"/>
    <mergeCell ref="D362:H362"/>
    <mergeCell ref="I362:J362"/>
    <mergeCell ref="D363:H363"/>
    <mergeCell ref="B364:E364"/>
    <mergeCell ref="B407:E407"/>
    <mergeCell ref="B408:E408"/>
    <mergeCell ref="B409:E409"/>
    <mergeCell ref="B410:E410"/>
    <mergeCell ref="B411:E411"/>
    <mergeCell ref="B412:C412"/>
    <mergeCell ref="B413:C413"/>
    <mergeCell ref="B414:C414"/>
    <mergeCell ref="B415:C415"/>
    <mergeCell ref="B416:D416"/>
    <mergeCell ref="B417:D417"/>
    <mergeCell ref="B401:E401"/>
    <mergeCell ref="B402:E402"/>
    <mergeCell ref="B403:E403"/>
    <mergeCell ref="B404:E404"/>
    <mergeCell ref="B405:E405"/>
    <mergeCell ref="B406:E406"/>
    <mergeCell ref="B388:D388"/>
    <mergeCell ref="B389:I389"/>
    <mergeCell ref="B390:I390"/>
    <mergeCell ref="B392:D392"/>
    <mergeCell ref="B393:C393"/>
    <mergeCell ref="D393:J394"/>
    <mergeCell ref="D396:H396"/>
    <mergeCell ref="I396:J396"/>
    <mergeCell ref="D397:H397"/>
    <mergeCell ref="B398:E398"/>
    <mergeCell ref="B399:E399"/>
    <mergeCell ref="B400:E400"/>
    <mergeCell ref="B365:E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B376:E376"/>
    <mergeCell ref="B377:E377"/>
    <mergeCell ref="B378:E378"/>
    <mergeCell ref="B379:C379"/>
    <mergeCell ref="B380:C380"/>
    <mergeCell ref="B381:C381"/>
    <mergeCell ref="B382:C382"/>
    <mergeCell ref="B383:D383"/>
    <mergeCell ref="B384:D384"/>
    <mergeCell ref="B385:D385"/>
    <mergeCell ref="B386:D386"/>
    <mergeCell ref="B387:D387"/>
    <mergeCell ref="D462:H462"/>
    <mergeCell ref="B463:E463"/>
    <mergeCell ref="B464:E464"/>
    <mergeCell ref="B465:E465"/>
    <mergeCell ref="B466:E466"/>
    <mergeCell ref="B467:E467"/>
    <mergeCell ref="B468:E468"/>
    <mergeCell ref="B469:E469"/>
    <mergeCell ref="B470:E470"/>
    <mergeCell ref="B471:E471"/>
    <mergeCell ref="B472:E472"/>
    <mergeCell ref="B473:E473"/>
    <mergeCell ref="B474:E474"/>
    <mergeCell ref="B475:E475"/>
    <mergeCell ref="B418:D418"/>
    <mergeCell ref="B419:D419"/>
    <mergeCell ref="B420:D420"/>
    <mergeCell ref="B452:D452"/>
    <mergeCell ref="B453:D453"/>
    <mergeCell ref="B454:I454"/>
    <mergeCell ref="B455:I455"/>
    <mergeCell ref="B457:D457"/>
    <mergeCell ref="B458:C458"/>
    <mergeCell ref="D458:J459"/>
    <mergeCell ref="D461:H461"/>
    <mergeCell ref="B421:D421"/>
    <mergeCell ref="B422:I422"/>
    <mergeCell ref="B423:I423"/>
    <mergeCell ref="B427:D427"/>
    <mergeCell ref="B428:C428"/>
    <mergeCell ref="D428:J429"/>
    <mergeCell ref="D431:H431"/>
    <mergeCell ref="I431:J431"/>
    <mergeCell ref="D432:H432"/>
    <mergeCell ref="B433:E433"/>
    <mergeCell ref="I461:J461"/>
    <mergeCell ref="B434:E434"/>
    <mergeCell ref="B435:E435"/>
    <mergeCell ref="B437:E437"/>
    <mergeCell ref="B438:E438"/>
    <mergeCell ref="B439:E439"/>
    <mergeCell ref="B440:E440"/>
    <mergeCell ref="B441:E441"/>
    <mergeCell ref="B442:E442"/>
    <mergeCell ref="B443:E443"/>
    <mergeCell ref="B444:E444"/>
    <mergeCell ref="B445:C445"/>
    <mergeCell ref="B446:C446"/>
    <mergeCell ref="B447:C447"/>
    <mergeCell ref="B448:D448"/>
    <mergeCell ref="B449:D449"/>
    <mergeCell ref="B450:D450"/>
    <mergeCell ref="B451:D451"/>
    <mergeCell ref="B476:E476"/>
    <mergeCell ref="B477:E477"/>
    <mergeCell ref="D492:H492"/>
    <mergeCell ref="I492:J492"/>
    <mergeCell ref="D493:H493"/>
    <mergeCell ref="B494:E494"/>
    <mergeCell ref="B495:E495"/>
    <mergeCell ref="B496:E496"/>
    <mergeCell ref="B497:E497"/>
    <mergeCell ref="B498:E498"/>
    <mergeCell ref="B499:E499"/>
    <mergeCell ref="B500:E500"/>
    <mergeCell ref="B501:E501"/>
    <mergeCell ref="B502:E502"/>
    <mergeCell ref="B503:E503"/>
    <mergeCell ref="B504:E504"/>
    <mergeCell ref="B505:E505"/>
    <mergeCell ref="B484:D484"/>
    <mergeCell ref="B485:E485"/>
    <mergeCell ref="B486:I486"/>
    <mergeCell ref="B487:I487"/>
    <mergeCell ref="B488:D488"/>
    <mergeCell ref="B489:C489"/>
    <mergeCell ref="D489:J490"/>
    <mergeCell ref="B478:C478"/>
    <mergeCell ref="B479:C479"/>
    <mergeCell ref="J479:J480"/>
    <mergeCell ref="B480:C480"/>
    <mergeCell ref="B481:D481"/>
    <mergeCell ref="B482:D482"/>
    <mergeCell ref="B483:D483"/>
    <mergeCell ref="B506:E506"/>
    <mergeCell ref="B507:E507"/>
    <mergeCell ref="B508:C508"/>
    <mergeCell ref="B509:C509"/>
    <mergeCell ref="J509:J510"/>
    <mergeCell ref="B510:C510"/>
    <mergeCell ref="B511:D511"/>
    <mergeCell ref="B512:D512"/>
    <mergeCell ref="B513:D513"/>
    <mergeCell ref="B514:D514"/>
    <mergeCell ref="B515:D515"/>
    <mergeCell ref="B516:I516"/>
    <mergeCell ref="B517:I517"/>
    <mergeCell ref="B521:D521"/>
    <mergeCell ref="B522:C522"/>
    <mergeCell ref="D522:J523"/>
    <mergeCell ref="D525:H525"/>
    <mergeCell ref="I525:J525"/>
    <mergeCell ref="D526:H526"/>
    <mergeCell ref="B527:E527"/>
    <mergeCell ref="B528:E528"/>
    <mergeCell ref="B529:E529"/>
    <mergeCell ref="B530:E530"/>
    <mergeCell ref="B531:E531"/>
    <mergeCell ref="B532:E532"/>
    <mergeCell ref="B533:E533"/>
    <mergeCell ref="B534:E534"/>
    <mergeCell ref="B535:E535"/>
    <mergeCell ref="B536:E536"/>
    <mergeCell ref="B537:E537"/>
    <mergeCell ref="B539:E539"/>
    <mergeCell ref="B540:E540"/>
    <mergeCell ref="B541:E541"/>
    <mergeCell ref="B542:C542"/>
    <mergeCell ref="B543:C543"/>
    <mergeCell ref="J543:J544"/>
    <mergeCell ref="B544:C544"/>
    <mergeCell ref="B545:D545"/>
    <mergeCell ref="B546:D546"/>
    <mergeCell ref="B547:D547"/>
    <mergeCell ref="B548:D548"/>
    <mergeCell ref="B549:D549"/>
    <mergeCell ref="B550:I550"/>
    <mergeCell ref="B551:I551"/>
    <mergeCell ref="B554:D554"/>
    <mergeCell ref="B555:C555"/>
    <mergeCell ref="D555:J556"/>
    <mergeCell ref="I558:J558"/>
    <mergeCell ref="D558:H558"/>
    <mergeCell ref="D559:H559"/>
    <mergeCell ref="B560:E560"/>
    <mergeCell ref="B561:E561"/>
    <mergeCell ref="B562:E562"/>
    <mergeCell ref="B563:E563"/>
    <mergeCell ref="B564:E564"/>
    <mergeCell ref="B565:E565"/>
    <mergeCell ref="B566:E566"/>
    <mergeCell ref="B567:E567"/>
    <mergeCell ref="B568:E568"/>
    <mergeCell ref="B569:E569"/>
    <mergeCell ref="B570:E570"/>
    <mergeCell ref="B571:E571"/>
    <mergeCell ref="B572:E572"/>
    <mergeCell ref="B573:E573"/>
    <mergeCell ref="B574:E574"/>
    <mergeCell ref="B575:E575"/>
    <mergeCell ref="B576:E576"/>
    <mergeCell ref="B577:C577"/>
    <mergeCell ref="J578:J579"/>
    <mergeCell ref="B585:E585"/>
    <mergeCell ref="B586:I586"/>
    <mergeCell ref="B587:I587"/>
    <mergeCell ref="B578:C578"/>
    <mergeCell ref="B579:C579"/>
    <mergeCell ref="B580:D580"/>
    <mergeCell ref="B581:D581"/>
    <mergeCell ref="B582:D582"/>
    <mergeCell ref="B583:D583"/>
    <mergeCell ref="B584:E584"/>
    <mergeCell ref="B590:D590"/>
    <mergeCell ref="B591:C591"/>
    <mergeCell ref="D591:J592"/>
    <mergeCell ref="D594:H594"/>
    <mergeCell ref="I594:J594"/>
    <mergeCell ref="D595:H595"/>
    <mergeCell ref="B596:E596"/>
    <mergeCell ref="B597:E597"/>
    <mergeCell ref="B598:E598"/>
    <mergeCell ref="B599:E599"/>
    <mergeCell ref="B600:E600"/>
    <mergeCell ref="B601:E601"/>
    <mergeCell ref="B602:E602"/>
    <mergeCell ref="B603:E603"/>
    <mergeCell ref="B604:E604"/>
    <mergeCell ref="B605:E605"/>
    <mergeCell ref="B606:E606"/>
    <mergeCell ref="B607:E607"/>
    <mergeCell ref="B608:E608"/>
    <mergeCell ref="B609:E609"/>
    <mergeCell ref="B610:C610"/>
    <mergeCell ref="B611:C611"/>
    <mergeCell ref="J611:J612"/>
    <mergeCell ref="B612:C612"/>
    <mergeCell ref="B964:E964"/>
    <mergeCell ref="B965:E965"/>
    <mergeCell ref="B966:C966"/>
    <mergeCell ref="B967:C967"/>
    <mergeCell ref="J967:J968"/>
    <mergeCell ref="B968:C968"/>
    <mergeCell ref="B969:D969"/>
    <mergeCell ref="B970:D970"/>
    <mergeCell ref="B971:D971"/>
    <mergeCell ref="B972:D972"/>
    <mergeCell ref="B973:D973"/>
    <mergeCell ref="B974:D974"/>
    <mergeCell ref="B975:I975"/>
    <mergeCell ref="B976:I976"/>
    <mergeCell ref="B979:D979"/>
    <mergeCell ref="B613:D613"/>
    <mergeCell ref="B614:D614"/>
    <mergeCell ref="B615:D615"/>
    <mergeCell ref="B616:D616"/>
    <mergeCell ref="B617:D617"/>
    <mergeCell ref="B618:I618"/>
    <mergeCell ref="B619:I619"/>
    <mergeCell ref="B625:D625"/>
    <mergeCell ref="B626:C626"/>
    <mergeCell ref="D626:J627"/>
    <mergeCell ref="I629:J629"/>
    <mergeCell ref="D629:H629"/>
    <mergeCell ref="D630:H630"/>
    <mergeCell ref="B631:E631"/>
    <mergeCell ref="B632:E632"/>
    <mergeCell ref="B633:E633"/>
    <mergeCell ref="B634:E634"/>
    <mergeCell ref="B961:E961"/>
    <mergeCell ref="B962:E962"/>
    <mergeCell ref="B963:E963"/>
    <mergeCell ref="B635:E635"/>
    <mergeCell ref="B636:E636"/>
    <mergeCell ref="B637:E637"/>
    <mergeCell ref="B638:E638"/>
    <mergeCell ref="B639:E639"/>
    <mergeCell ref="B640:E640"/>
    <mergeCell ref="B642:E642"/>
    <mergeCell ref="B643:C643"/>
    <mergeCell ref="B644:C644"/>
    <mergeCell ref="J644:J645"/>
    <mergeCell ref="B645:C645"/>
    <mergeCell ref="B646:D646"/>
    <mergeCell ref="B647:D647"/>
    <mergeCell ref="B648:D648"/>
    <mergeCell ref="B649:D649"/>
    <mergeCell ref="J749:J750"/>
    <mergeCell ref="B750:C750"/>
    <mergeCell ref="B751:C751"/>
    <mergeCell ref="B752:D752"/>
    <mergeCell ref="B753:D753"/>
    <mergeCell ref="B754:D754"/>
    <mergeCell ref="B804:E804"/>
    <mergeCell ref="B805:E805"/>
    <mergeCell ref="B806:E806"/>
    <mergeCell ref="B807:E807"/>
    <mergeCell ref="B808:E808"/>
    <mergeCell ref="B809:E809"/>
    <mergeCell ref="B810:E810"/>
    <mergeCell ref="B858:D858"/>
    <mergeCell ref="B944:D944"/>
    <mergeCell ref="B945:C945"/>
    <mergeCell ref="D945:J946"/>
    <mergeCell ref="D948:H948"/>
    <mergeCell ref="I948:J948"/>
    <mergeCell ref="D949:H949"/>
    <mergeCell ref="B950:E950"/>
    <mergeCell ref="B951:E951"/>
    <mergeCell ref="B952:E952"/>
    <mergeCell ref="B953:E953"/>
    <mergeCell ref="B954:E954"/>
    <mergeCell ref="B955:E955"/>
    <mergeCell ref="B956:E956"/>
    <mergeCell ref="B957:E957"/>
    <mergeCell ref="B958:E958"/>
    <mergeCell ref="B959:E959"/>
    <mergeCell ref="B960:E960"/>
    <mergeCell ref="B1033:E1033"/>
    <mergeCell ref="B1034:C1034"/>
    <mergeCell ref="B1035:C1035"/>
    <mergeCell ref="J1035:J1036"/>
    <mergeCell ref="B1036:C1036"/>
    <mergeCell ref="B1037:D1037"/>
    <mergeCell ref="B1038:D1038"/>
    <mergeCell ref="B1039:D1039"/>
    <mergeCell ref="B1040:D1040"/>
    <mergeCell ref="B1041:D1041"/>
    <mergeCell ref="B1042:D1042"/>
    <mergeCell ref="B1043:I1043"/>
    <mergeCell ref="B1044:I1044"/>
    <mergeCell ref="B1045:D1045"/>
    <mergeCell ref="B1049:D1049"/>
    <mergeCell ref="B989:E989"/>
    <mergeCell ref="B990:E990"/>
    <mergeCell ref="B991:E991"/>
    <mergeCell ref="B992:E992"/>
    <mergeCell ref="B993:E993"/>
    <mergeCell ref="B994:E994"/>
    <mergeCell ref="B995:E995"/>
    <mergeCell ref="B996:E996"/>
    <mergeCell ref="B997:E997"/>
    <mergeCell ref="B998:E998"/>
    <mergeCell ref="B999:E999"/>
    <mergeCell ref="B1000:E1000"/>
    <mergeCell ref="B1027:E1027"/>
    <mergeCell ref="B1028:E1028"/>
    <mergeCell ref="B1029:E1029"/>
    <mergeCell ref="B1030:E1030"/>
    <mergeCell ref="B1008:D1008"/>
    <mergeCell ref="B980:C980"/>
    <mergeCell ref="D980:J981"/>
    <mergeCell ref="D983:H983"/>
    <mergeCell ref="I983:J983"/>
    <mergeCell ref="D984:H984"/>
    <mergeCell ref="B985:E985"/>
    <mergeCell ref="B986:E986"/>
    <mergeCell ref="B1001:C1001"/>
    <mergeCell ref="B1002:C1002"/>
    <mergeCell ref="J1002:J1003"/>
    <mergeCell ref="B1003:C1003"/>
    <mergeCell ref="B1004:D1004"/>
    <mergeCell ref="B1005:D1005"/>
    <mergeCell ref="B1006:D1006"/>
    <mergeCell ref="B987:E987"/>
    <mergeCell ref="B988:E988"/>
    <mergeCell ref="B1007:D1007"/>
    <mergeCell ref="B1009:D1009"/>
    <mergeCell ref="B1010:I1010"/>
    <mergeCell ref="B1011:I1011"/>
    <mergeCell ref="B1015:D1015"/>
    <mergeCell ref="B1016:C1016"/>
    <mergeCell ref="D1016:J1017"/>
    <mergeCell ref="D1019:H1019"/>
    <mergeCell ref="I1019:J1019"/>
    <mergeCell ref="D1020:H1020"/>
    <mergeCell ref="B1021:E1021"/>
    <mergeCell ref="B1022:E1022"/>
    <mergeCell ref="B1023:E1023"/>
    <mergeCell ref="B1024:E1024"/>
    <mergeCell ref="B1025:E1025"/>
    <mergeCell ref="B1026:E1026"/>
    <mergeCell ref="B1112:D1112"/>
    <mergeCell ref="B1113:I1113"/>
    <mergeCell ref="B1050:C1050"/>
    <mergeCell ref="D1050:J1051"/>
    <mergeCell ref="D1053:H1053"/>
    <mergeCell ref="I1053:J1053"/>
    <mergeCell ref="D1054:H1054"/>
    <mergeCell ref="B1055:E1055"/>
    <mergeCell ref="B1072:D1072"/>
    <mergeCell ref="B1073:D1073"/>
    <mergeCell ref="B1074:D1074"/>
    <mergeCell ref="B1075:D1075"/>
    <mergeCell ref="B1056:E1056"/>
    <mergeCell ref="B1057:E1057"/>
    <mergeCell ref="B1058:E1058"/>
    <mergeCell ref="B1076:D1076"/>
    <mergeCell ref="B1077:D1077"/>
    <mergeCell ref="B1107:D1107"/>
    <mergeCell ref="B1108:D1108"/>
    <mergeCell ref="B1109:D1109"/>
    <mergeCell ref="B1110:D1110"/>
    <mergeCell ref="B1119:D1119"/>
    <mergeCell ref="B1120:C1120"/>
    <mergeCell ref="D1120:J1121"/>
    <mergeCell ref="D1123:H1123"/>
    <mergeCell ref="I1123:J1123"/>
    <mergeCell ref="B1059:E1059"/>
    <mergeCell ref="B1060:E1060"/>
    <mergeCell ref="B1061:E1061"/>
    <mergeCell ref="B1062:E1062"/>
    <mergeCell ref="B1063:E1063"/>
    <mergeCell ref="B1064:E1064"/>
    <mergeCell ref="B1065:E1065"/>
    <mergeCell ref="B1066:E1066"/>
    <mergeCell ref="B1067:E1067"/>
    <mergeCell ref="B1068:E1068"/>
    <mergeCell ref="B1069:C1069"/>
    <mergeCell ref="B1099:E1099"/>
    <mergeCell ref="B1100:E1100"/>
    <mergeCell ref="B1101:E1101"/>
    <mergeCell ref="B1103:E1103"/>
    <mergeCell ref="B1111:D1111"/>
    <mergeCell ref="B1070:C1070"/>
    <mergeCell ref="J1070:J1071"/>
    <mergeCell ref="B1071:C1071"/>
    <mergeCell ref="I1161:J1161"/>
    <mergeCell ref="B1131:E1131"/>
    <mergeCell ref="B1132:E1132"/>
    <mergeCell ref="B1133:E1133"/>
    <mergeCell ref="B1134:E1134"/>
    <mergeCell ref="B1135:E1135"/>
    <mergeCell ref="B1136:E1136"/>
    <mergeCell ref="B1137:E1137"/>
    <mergeCell ref="B1138:E1138"/>
    <mergeCell ref="B1140:E1140"/>
    <mergeCell ref="B1141:C1141"/>
    <mergeCell ref="B1078:I1078"/>
    <mergeCell ref="B1079:I1079"/>
    <mergeCell ref="B1085:C1085"/>
    <mergeCell ref="D1085:J1086"/>
    <mergeCell ref="I1088:J1088"/>
    <mergeCell ref="D1088:H1088"/>
    <mergeCell ref="D1089:H1089"/>
    <mergeCell ref="B1090:E1090"/>
    <mergeCell ref="B1091:E1091"/>
    <mergeCell ref="B1092:E1092"/>
    <mergeCell ref="B1093:E1093"/>
    <mergeCell ref="B1094:E1094"/>
    <mergeCell ref="B1096:E1096"/>
    <mergeCell ref="B1097:E1097"/>
    <mergeCell ref="B1098:E1098"/>
    <mergeCell ref="D1124:H1124"/>
    <mergeCell ref="B1125:E1125"/>
    <mergeCell ref="B1114:I1114"/>
    <mergeCell ref="B1104:C1104"/>
    <mergeCell ref="B1105:C1105"/>
    <mergeCell ref="B1106:C1106"/>
    <mergeCell ref="B1126:E1126"/>
    <mergeCell ref="B1127:E1127"/>
    <mergeCell ref="B1128:E1128"/>
    <mergeCell ref="B1129:E1129"/>
    <mergeCell ref="D1162:H1162"/>
    <mergeCell ref="B1163:E1163"/>
    <mergeCell ref="B1164:E1164"/>
    <mergeCell ref="B1165:E1165"/>
    <mergeCell ref="B1166:E1166"/>
    <mergeCell ref="B1167:E1167"/>
    <mergeCell ref="B1168:E1168"/>
    <mergeCell ref="B1169:E1169"/>
    <mergeCell ref="B1170:E1170"/>
    <mergeCell ref="B1171:E1171"/>
    <mergeCell ref="B1172:E1172"/>
    <mergeCell ref="B1173:E1173"/>
    <mergeCell ref="B1176:E1176"/>
    <mergeCell ref="B1149:D1149"/>
    <mergeCell ref="B1150:D1150"/>
    <mergeCell ref="B1151:I1151"/>
    <mergeCell ref="B1152:I1152"/>
    <mergeCell ref="B1142:C1142"/>
    <mergeCell ref="B1143:C1143"/>
    <mergeCell ref="B1144:D1144"/>
    <mergeCell ref="B1145:D1145"/>
    <mergeCell ref="B1146:D1146"/>
    <mergeCell ref="B1147:D1147"/>
    <mergeCell ref="B1148:D1148"/>
    <mergeCell ref="B1157:D1157"/>
    <mergeCell ref="B1158:C1158"/>
    <mergeCell ref="D1158:J1159"/>
    <mergeCell ref="D1161:H1161"/>
    <mergeCell ref="B1177:C1177"/>
    <mergeCell ref="B1178:C1178"/>
    <mergeCell ref="J1178:J1179"/>
    <mergeCell ref="B1179:C1179"/>
    <mergeCell ref="B1180:D1180"/>
    <mergeCell ref="B1181:D1181"/>
    <mergeCell ref="B1182:D1182"/>
    <mergeCell ref="B1183:D1183"/>
    <mergeCell ref="B1184:D1184"/>
    <mergeCell ref="B1185:D1185"/>
    <mergeCell ref="B1191:C1191"/>
    <mergeCell ref="B1186:I1186"/>
    <mergeCell ref="B1187:I1187"/>
    <mergeCell ref="D1191:J1192"/>
    <mergeCell ref="D1194:H1194"/>
    <mergeCell ref="I1194:J1194"/>
    <mergeCell ref="D1195:H1195"/>
    <mergeCell ref="B1196:E1196"/>
    <mergeCell ref="B1212:C1212"/>
    <mergeCell ref="B1213:C1213"/>
    <mergeCell ref="B1214:D1214"/>
    <mergeCell ref="B1197:E1197"/>
    <mergeCell ref="B1198:E1198"/>
    <mergeCell ref="B1199:E1199"/>
    <mergeCell ref="B1200:E1200"/>
    <mergeCell ref="B1201:E1201"/>
    <mergeCell ref="B1203:E1203"/>
    <mergeCell ref="B1204:E1204"/>
    <mergeCell ref="B1205:E1205"/>
    <mergeCell ref="B1206:E1206"/>
    <mergeCell ref="B1207:E1207"/>
    <mergeCell ref="B1208:E1208"/>
    <mergeCell ref="B1209:E1209"/>
    <mergeCell ref="B1210:E1210"/>
    <mergeCell ref="B1211:C1211"/>
    <mergeCell ref="B1215:D1215"/>
    <mergeCell ref="B1216:D1216"/>
    <mergeCell ref="B1217:C1217"/>
    <mergeCell ref="B1218:C1218"/>
    <mergeCell ref="B1226:C1226"/>
    <mergeCell ref="B1273:E1273"/>
    <mergeCell ref="B1274:E1274"/>
    <mergeCell ref="B1275:E1275"/>
    <mergeCell ref="B1276:E1276"/>
    <mergeCell ref="B1278:E1278"/>
    <mergeCell ref="B1279:C1279"/>
    <mergeCell ref="B1280:C1280"/>
    <mergeCell ref="B1281:C1281"/>
    <mergeCell ref="B1282:D1282"/>
    <mergeCell ref="B1283:D1283"/>
    <mergeCell ref="B1284:D1284"/>
    <mergeCell ref="B1285:D1285"/>
    <mergeCell ref="B1253:I1253"/>
    <mergeCell ref="B1254:I1254"/>
    <mergeCell ref="D1259:J1260"/>
    <mergeCell ref="D1262:H1262"/>
    <mergeCell ref="I1262:J1262"/>
    <mergeCell ref="D1263:H1263"/>
    <mergeCell ref="B1264:E1264"/>
    <mergeCell ref="B1265:E1265"/>
    <mergeCell ref="B1266:E1266"/>
    <mergeCell ref="B1267:E1267"/>
    <mergeCell ref="B1268:E1268"/>
    <mergeCell ref="B1270:E1270"/>
    <mergeCell ref="B1271:E1271"/>
    <mergeCell ref="B1272:E1272"/>
    <mergeCell ref="B1286:D1286"/>
    <mergeCell ref="B1287:D1287"/>
    <mergeCell ref="B1294:C1294"/>
    <mergeCell ref="B1219:D1219"/>
    <mergeCell ref="B1220:I1220"/>
    <mergeCell ref="B1221:I1221"/>
    <mergeCell ref="D1226:J1227"/>
    <mergeCell ref="D1229:H1229"/>
    <mergeCell ref="I1229:J1229"/>
    <mergeCell ref="D1230:H1230"/>
    <mergeCell ref="B1231:E1231"/>
    <mergeCell ref="B1232:E1232"/>
    <mergeCell ref="B1233:E1233"/>
    <mergeCell ref="B1234:E1234"/>
    <mergeCell ref="B1235:E1235"/>
    <mergeCell ref="B1236:E1236"/>
    <mergeCell ref="B1238:E1238"/>
    <mergeCell ref="B1239:E1239"/>
    <mergeCell ref="B1240:E1240"/>
    <mergeCell ref="B1241:E1241"/>
    <mergeCell ref="B1242:E1242"/>
    <mergeCell ref="B1243:E1243"/>
    <mergeCell ref="B1244:C1244"/>
    <mergeCell ref="B1245:C1245"/>
    <mergeCell ref="B1246:C1246"/>
    <mergeCell ref="B1247:D1247"/>
    <mergeCell ref="B1248:D1248"/>
    <mergeCell ref="B1249:D1249"/>
    <mergeCell ref="B1250:D1250"/>
    <mergeCell ref="B1251:D1251"/>
    <mergeCell ref="B1252:D1252"/>
    <mergeCell ref="B1259:C1259"/>
    <mergeCell ref="B1288:I1288"/>
    <mergeCell ref="B1289:I1289"/>
    <mergeCell ref="D1294:J1295"/>
    <mergeCell ref="D1297:H1297"/>
    <mergeCell ref="I1297:J1297"/>
    <mergeCell ref="D1298:H1298"/>
    <mergeCell ref="B1299:E1299"/>
    <mergeCell ref="B1346:E1346"/>
    <mergeCell ref="B1347:E1347"/>
    <mergeCell ref="B1348:E1348"/>
    <mergeCell ref="B1349:E1349"/>
    <mergeCell ref="B1350:E1350"/>
    <mergeCell ref="B1351:E1351"/>
    <mergeCell ref="B1352:E1352"/>
    <mergeCell ref="B1372:D1372"/>
    <mergeCell ref="B1373:C1373"/>
    <mergeCell ref="B1353:E1353"/>
    <mergeCell ref="B1354:C1354"/>
    <mergeCell ref="B1355:C1355"/>
    <mergeCell ref="B1356:C1356"/>
    <mergeCell ref="B1357:D1357"/>
    <mergeCell ref="B1358:D1358"/>
    <mergeCell ref="B1359:D1359"/>
    <mergeCell ref="B1300:E1300"/>
    <mergeCell ref="B1301:E1301"/>
    <mergeCell ref="B1302:E1302"/>
    <mergeCell ref="B1303:E1303"/>
    <mergeCell ref="B1305:E1305"/>
    <mergeCell ref="B1306:E1306"/>
    <mergeCell ref="B1307:E1307"/>
    <mergeCell ref="B1308:E1308"/>
    <mergeCell ref="B1309:E1309"/>
    <mergeCell ref="B1310:E1310"/>
    <mergeCell ref="B1311:E1311"/>
    <mergeCell ref="B1312:E1312"/>
    <mergeCell ref="B1313:E1313"/>
    <mergeCell ref="B1314:E1314"/>
    <mergeCell ref="B1323:D1323"/>
    <mergeCell ref="B1324:D1324"/>
    <mergeCell ref="B1325:D1325"/>
    <mergeCell ref="B1326:I1326"/>
    <mergeCell ref="B1327:I1327"/>
    <mergeCell ref="B1316:E1316"/>
    <mergeCell ref="B1317:C1317"/>
    <mergeCell ref="B1318:C1318"/>
    <mergeCell ref="B1319:C1319"/>
    <mergeCell ref="B1320:D1320"/>
    <mergeCell ref="B1321:D1321"/>
    <mergeCell ref="B1322:D1322"/>
    <mergeCell ref="B1332:D1332"/>
    <mergeCell ref="B1333:C1333"/>
    <mergeCell ref="D1333:J1334"/>
    <mergeCell ref="D1336:H1336"/>
    <mergeCell ref="I1336:J1336"/>
    <mergeCell ref="D1337:H1337"/>
    <mergeCell ref="B1338:E1338"/>
    <mergeCell ref="B1339:E1339"/>
    <mergeCell ref="B1340:E1340"/>
    <mergeCell ref="B1341:E1341"/>
    <mergeCell ref="B1342:E1342"/>
    <mergeCell ref="B1343:E1343"/>
    <mergeCell ref="B1344:E1344"/>
    <mergeCell ref="B1345:E1345"/>
    <mergeCell ref="B1360:D1360"/>
    <mergeCell ref="B1361:D1361"/>
    <mergeCell ref="B1362:D1362"/>
    <mergeCell ref="B1438:D1438"/>
    <mergeCell ref="B1439:D1439"/>
    <mergeCell ref="B1440:D1440"/>
    <mergeCell ref="B1441:D1441"/>
    <mergeCell ref="B1442:D1442"/>
    <mergeCell ref="B1443:I1443"/>
    <mergeCell ref="B1395:D1395"/>
    <mergeCell ref="B1396:D1396"/>
    <mergeCell ref="B1397:D1397"/>
    <mergeCell ref="B1398:D1398"/>
    <mergeCell ref="B1399:D1399"/>
    <mergeCell ref="B1400:D1400"/>
    <mergeCell ref="B1401:D1401"/>
    <mergeCell ref="B1410:D1410"/>
    <mergeCell ref="B1411:C1411"/>
    <mergeCell ref="D1411:J1412"/>
    <mergeCell ref="D1414:H1414"/>
    <mergeCell ref="I1414:J1414"/>
    <mergeCell ref="D1415:H1415"/>
    <mergeCell ref="B1416:E1416"/>
    <mergeCell ref="B1417:E1417"/>
    <mergeCell ref="B1363:D1363"/>
    <mergeCell ref="B1364:D1364"/>
    <mergeCell ref="B1365:I1365"/>
    <mergeCell ref="B1366:I1366"/>
    <mergeCell ref="B1424:E1424"/>
    <mergeCell ref="B1425:E1425"/>
    <mergeCell ref="B1426:E1426"/>
    <mergeCell ref="B1427:E1427"/>
    <mergeCell ref="B1428:E1428"/>
    <mergeCell ref="B1429:E1429"/>
    <mergeCell ref="B1430:E1430"/>
    <mergeCell ref="B1418:E1418"/>
    <mergeCell ref="B1419:E1419"/>
    <mergeCell ref="B1420:E1420"/>
    <mergeCell ref="B1421:E1421"/>
    <mergeCell ref="B1422:E1422"/>
    <mergeCell ref="B1423:E1423"/>
    <mergeCell ref="B1444:I1444"/>
    <mergeCell ref="B1431:E1431"/>
    <mergeCell ref="B1432:C1432"/>
    <mergeCell ref="B1433:C1433"/>
    <mergeCell ref="B1434:C1434"/>
    <mergeCell ref="B1435:D1435"/>
    <mergeCell ref="B1436:D1436"/>
    <mergeCell ref="B1437:D1437"/>
    <mergeCell ref="D1373:J1374"/>
    <mergeCell ref="D1376:H1376"/>
    <mergeCell ref="I1376:J1376"/>
    <mergeCell ref="D1377:H1377"/>
    <mergeCell ref="B1378:E1378"/>
    <mergeCell ref="B1379:E1379"/>
    <mergeCell ref="B1380:E1380"/>
    <mergeCell ref="B1381:E1381"/>
    <mergeCell ref="B1382:E1382"/>
    <mergeCell ref="B1383:E1383"/>
    <mergeCell ref="B1384:E1384"/>
    <mergeCell ref="B1385:E1385"/>
    <mergeCell ref="B1386:E1386"/>
    <mergeCell ref="B1387:E1387"/>
    <mergeCell ref="B1388:E1388"/>
    <mergeCell ref="B1389:E1389"/>
    <mergeCell ref="B1390:E1390"/>
    <mergeCell ref="B1391:E1391"/>
    <mergeCell ref="B1392:C1392"/>
    <mergeCell ref="B1393:C1393"/>
    <mergeCell ref="B1394:C1394"/>
    <mergeCell ref="B1402:D1402"/>
    <mergeCell ref="B1403:I1403"/>
    <mergeCell ref="B1404:I1404"/>
  </mergeCells>
  <pageMargins left="0.984251968503937" right="0.984251968503937" top="0.984251968503937" bottom="0.984251968503937" header="0" footer="0"/>
  <pageSetup fitToHeight="0" orientation="portrait" paperSize="1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329"/>
  <sheetViews>
    <sheetView showGridLines="0" workbookViewId="0" topLeftCell="A1"/>
  </sheetViews>
  <sheetFormatPr defaultColWidth="14.4442857142857" defaultRowHeight="15" customHeight="1"/>
  <cols>
    <col min="1" max="2" width="11.4285714285714" customWidth="1"/>
    <col min="3" max="3" width="47.2857142857143" customWidth="1"/>
    <col min="4" max="4" width="11.4285714285714" customWidth="1"/>
    <col min="5" max="5" width="12" customWidth="1"/>
    <col min="6" max="25" width="11.4285714285714" customWidth="1"/>
  </cols>
  <sheetData>
    <row r="1" spans="1:26" ht="14.25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4.25" customHeight="1" thickTop="1">
      <c r="A2" s="11"/>
      <c r="B2" s="651" t="s">
        <v>365</v>
      </c>
      <c r="C2" s="652"/>
      <c r="D2" s="652"/>
      <c r="E2" s="65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>
      <c r="A3" s="11"/>
      <c r="B3" s="718"/>
      <c r="C3" s="634"/>
      <c r="D3" s="634"/>
      <c r="E3" s="71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25" customHeight="1" thickBot="1">
      <c r="A4" s="11"/>
      <c r="B4" s="654"/>
      <c r="C4" s="655"/>
      <c r="D4" s="655"/>
      <c r="E4" s="656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 thickTop="1" thickBot="1">
      <c r="A5" s="11"/>
      <c r="B5" s="80"/>
      <c r="C5" s="80"/>
      <c r="D5" s="80"/>
      <c r="E5" s="8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4.75" customHeight="1" thickTop="1" thickBot="1">
      <c r="A6" s="11"/>
      <c r="B6" s="720" t="s">
        <v>366</v>
      </c>
      <c r="C6" s="645"/>
      <c r="D6" s="645"/>
      <c r="E6" s="64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thickTop="1" thickBot="1">
      <c r="A7" s="11"/>
      <c r="B7" s="366" t="s">
        <v>19</v>
      </c>
      <c r="C7" s="367" t="s">
        <v>197</v>
      </c>
      <c r="D7" s="368" t="s">
        <v>21</v>
      </c>
      <c r="E7" s="369" t="s">
        <v>367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thickTop="1">
      <c r="A8" s="11"/>
      <c r="B8" s="370">
        <v>1.01</v>
      </c>
      <c r="C8" s="103" t="s">
        <v>368</v>
      </c>
      <c r="D8" s="371" t="s">
        <v>220</v>
      </c>
      <c r="E8" s="372">
        <v>28000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>
      <c r="A9" s="11"/>
      <c r="B9" s="370">
        <v>1.02</v>
      </c>
      <c r="C9" s="373" t="s">
        <v>369</v>
      </c>
      <c r="D9" s="374" t="s">
        <v>370</v>
      </c>
      <c r="E9" s="375">
        <v>8900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>
      <c r="A10" s="11"/>
      <c r="B10" s="370">
        <v>1.03</v>
      </c>
      <c r="C10" s="373" t="s">
        <v>371</v>
      </c>
      <c r="D10" s="374" t="s">
        <v>370</v>
      </c>
      <c r="E10" s="375">
        <f>110000/8</f>
        <v>13750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7" customHeight="1">
      <c r="A11" s="11"/>
      <c r="B11" s="370">
        <v>1.04</v>
      </c>
      <c r="C11" s="373" t="s">
        <v>372</v>
      </c>
      <c r="D11" s="374" t="s">
        <v>220</v>
      </c>
      <c r="E11" s="375">
        <v>90000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7" customHeight="1">
      <c r="A12" s="11"/>
      <c r="B12" s="370">
        <v>1.05</v>
      </c>
      <c r="C12" s="373" t="s">
        <v>373</v>
      </c>
      <c r="D12" s="374" t="s">
        <v>370</v>
      </c>
      <c r="E12" s="375">
        <v>112000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7" customHeight="1">
      <c r="A13" s="11"/>
      <c r="B13" s="370">
        <v>1.06</v>
      </c>
      <c r="C13" s="373" t="s">
        <v>374</v>
      </c>
      <c r="D13" s="374" t="s">
        <v>370</v>
      </c>
      <c r="E13" s="375">
        <v>85000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7" customHeight="1">
      <c r="A14" s="11"/>
      <c r="B14" s="370">
        <v>1.07</v>
      </c>
      <c r="C14" s="373" t="s">
        <v>375</v>
      </c>
      <c r="D14" s="374" t="s">
        <v>370</v>
      </c>
      <c r="E14" s="375">
        <v>12000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7" customHeight="1">
      <c r="A15" s="11"/>
      <c r="B15" s="370">
        <v>1.08</v>
      </c>
      <c r="C15" s="373" t="s">
        <v>376</v>
      </c>
      <c r="D15" s="374" t="s">
        <v>220</v>
      </c>
      <c r="E15" s="375">
        <v>85000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>
      <c r="A16" s="11"/>
      <c r="B16" s="370">
        <v>1.0900000000000001</v>
      </c>
      <c r="C16" s="373" t="s">
        <v>377</v>
      </c>
      <c r="D16" s="374" t="s">
        <v>21</v>
      </c>
      <c r="E16" s="375">
        <v>1275000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>
      <c r="A17" s="11"/>
      <c r="B17" s="370">
        <v>1.1000000000000001</v>
      </c>
      <c r="C17" s="373" t="s">
        <v>378</v>
      </c>
      <c r="D17" s="374" t="s">
        <v>220</v>
      </c>
      <c r="E17" s="375">
        <v>68250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>
      <c r="A18" s="11"/>
      <c r="B18" s="370">
        <v>1.1100000000000001</v>
      </c>
      <c r="C18" s="373" t="s">
        <v>379</v>
      </c>
      <c r="D18" s="374" t="s">
        <v>220</v>
      </c>
      <c r="E18" s="375">
        <v>110000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>
      <c r="A19" s="11"/>
      <c r="B19" s="370">
        <v>1.1200000000000001</v>
      </c>
      <c r="C19" s="373" t="s">
        <v>380</v>
      </c>
      <c r="D19" s="374" t="s">
        <v>370</v>
      </c>
      <c r="E19" s="375">
        <v>12000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>
      <c r="A20" s="11"/>
      <c r="B20" s="370">
        <v>1.1299999999999999</v>
      </c>
      <c r="C20" s="373" t="s">
        <v>381</v>
      </c>
      <c r="D20" s="374" t="s">
        <v>220</v>
      </c>
      <c r="E20" s="375">
        <v>98000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>
      <c r="A21" s="11"/>
      <c r="B21" s="370">
        <v>1.1399999999999999</v>
      </c>
      <c r="C21" s="373" t="s">
        <v>382</v>
      </c>
      <c r="D21" s="374" t="s">
        <v>370</v>
      </c>
      <c r="E21" s="375">
        <v>12187.50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11"/>
      <c r="B22" s="370">
        <v>1.1499999999999999</v>
      </c>
      <c r="C22" s="373" t="s">
        <v>383</v>
      </c>
      <c r="D22" s="374" t="s">
        <v>220</v>
      </c>
      <c r="E22" s="375">
        <v>675000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>
      <c r="A23" s="11"/>
      <c r="B23" s="370">
        <v>1.1599999999999999</v>
      </c>
      <c r="C23" s="373" t="s">
        <v>384</v>
      </c>
      <c r="D23" s="374" t="s">
        <v>370</v>
      </c>
      <c r="E23" s="375">
        <v>16000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>
      <c r="A24" s="11"/>
      <c r="B24" s="370">
        <v>1.17</v>
      </c>
      <c r="C24" s="373" t="s">
        <v>385</v>
      </c>
      <c r="D24" s="374" t="s">
        <v>220</v>
      </c>
      <c r="E24" s="375">
        <v>28500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41.25" customHeight="1">
      <c r="A25" s="11"/>
      <c r="B25" s="370">
        <v>1.18</v>
      </c>
      <c r="C25" s="373" t="s">
        <v>386</v>
      </c>
      <c r="D25" s="374" t="s">
        <v>220</v>
      </c>
      <c r="E25" s="375">
        <v>54000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7" customHeight="1">
      <c r="A26" s="11"/>
      <c r="B26" s="370">
        <v>1.19</v>
      </c>
      <c r="C26" s="373" t="s">
        <v>387</v>
      </c>
      <c r="D26" s="374" t="s">
        <v>220</v>
      </c>
      <c r="E26" s="375">
        <v>46000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7" customHeight="1">
      <c r="A27" s="11"/>
      <c r="B27" s="370">
        <v>1.20</v>
      </c>
      <c r="C27" s="373" t="s">
        <v>388</v>
      </c>
      <c r="D27" s="374" t="s">
        <v>220</v>
      </c>
      <c r="E27" s="375">
        <v>52500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>
      <c r="A28" s="11"/>
      <c r="B28" s="370">
        <v>1.21</v>
      </c>
      <c r="C28" s="373" t="s">
        <v>389</v>
      </c>
      <c r="D28" s="374" t="s">
        <v>220</v>
      </c>
      <c r="E28" s="375">
        <v>52500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>
      <c r="A29" s="11"/>
      <c r="B29" s="370">
        <v>1.22</v>
      </c>
      <c r="C29" s="373" t="s">
        <v>390</v>
      </c>
      <c r="D29" s="374" t="s">
        <v>370</v>
      </c>
      <c r="E29" s="375">
        <v>11000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>
      <c r="A30" s="11"/>
      <c r="B30" s="370">
        <v>1.23</v>
      </c>
      <c r="C30" s="373" t="s">
        <v>391</v>
      </c>
      <c r="D30" s="374" t="s">
        <v>220</v>
      </c>
      <c r="E30" s="375">
        <v>82500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>
      <c r="A31" s="11"/>
      <c r="B31" s="370">
        <v>1.24</v>
      </c>
      <c r="C31" s="373" t="s">
        <v>392</v>
      </c>
      <c r="D31" s="374" t="s">
        <v>220</v>
      </c>
      <c r="E31" s="375">
        <v>97500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>
      <c r="A32" s="11"/>
      <c r="B32" s="370">
        <v>1.25</v>
      </c>
      <c r="C32" s="373" t="s">
        <v>393</v>
      </c>
      <c r="D32" s="374" t="s">
        <v>370</v>
      </c>
      <c r="E32" s="375">
        <v>22500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>
      <c r="A33" s="11"/>
      <c r="B33" s="370">
        <v>1.26</v>
      </c>
      <c r="C33" s="373" t="s">
        <v>394</v>
      </c>
      <c r="D33" s="374" t="s">
        <v>370</v>
      </c>
      <c r="E33" s="375">
        <v>13000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>
      <c r="A34" s="11"/>
      <c r="B34" s="370">
        <v>1.27</v>
      </c>
      <c r="C34" s="373" t="s">
        <v>395</v>
      </c>
      <c r="D34" s="374" t="s">
        <v>220</v>
      </c>
      <c r="E34" s="375">
        <v>85000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>
      <c r="A35" s="11"/>
      <c r="B35" s="370">
        <v>1.28</v>
      </c>
      <c r="C35" s="373" t="s">
        <v>396</v>
      </c>
      <c r="D35" s="374" t="s">
        <v>220</v>
      </c>
      <c r="E35" s="375">
        <v>51000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7" customHeight="1">
      <c r="A36" s="11"/>
      <c r="B36" s="370">
        <v>1.29</v>
      </c>
      <c r="C36" s="373" t="s">
        <v>396</v>
      </c>
      <c r="D36" s="374" t="s">
        <v>370</v>
      </c>
      <c r="E36" s="375">
        <v>6563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>
      <c r="A37" s="11"/>
      <c r="B37" s="370">
        <v>1.30</v>
      </c>
      <c r="C37" s="373" t="s">
        <v>397</v>
      </c>
      <c r="D37" s="374" t="s">
        <v>220</v>
      </c>
      <c r="E37" s="375">
        <v>28000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>
      <c r="A38" s="11"/>
      <c r="B38" s="370">
        <v>1.31</v>
      </c>
      <c r="C38" s="373" t="s">
        <v>398</v>
      </c>
      <c r="D38" s="374" t="s">
        <v>26</v>
      </c>
      <c r="E38" s="375">
        <v>11325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7" customHeight="1">
      <c r="A39" s="11"/>
      <c r="B39" s="370">
        <v>1.32</v>
      </c>
      <c r="C39" s="373" t="s">
        <v>369</v>
      </c>
      <c r="D39" s="374" t="s">
        <v>220</v>
      </c>
      <c r="E39" s="375">
        <v>72000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7" customHeight="1">
      <c r="A40" s="11"/>
      <c r="B40" s="370">
        <v>1.33</v>
      </c>
      <c r="C40" s="373" t="s">
        <v>399</v>
      </c>
      <c r="D40" s="374" t="s">
        <v>220</v>
      </c>
      <c r="E40" s="375">
        <v>82500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>
      <c r="A41" s="11"/>
      <c r="B41" s="370">
        <v>1.34</v>
      </c>
      <c r="C41" s="373" t="s">
        <v>400</v>
      </c>
      <c r="D41" s="374" t="s">
        <v>21</v>
      </c>
      <c r="E41" s="375">
        <v>5250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7" customHeight="1">
      <c r="A42" s="11"/>
      <c r="B42" s="370">
        <v>1.35</v>
      </c>
      <c r="C42" s="373" t="s">
        <v>401</v>
      </c>
      <c r="D42" s="374" t="s">
        <v>21</v>
      </c>
      <c r="E42" s="375">
        <v>77000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7" customHeight="1">
      <c r="A43" s="11"/>
      <c r="B43" s="370">
        <v>1.36</v>
      </c>
      <c r="C43" s="373" t="s">
        <v>402</v>
      </c>
      <c r="D43" s="374" t="s">
        <v>370</v>
      </c>
      <c r="E43" s="375">
        <v>10000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>
      <c r="A44" s="11"/>
      <c r="B44" s="370">
        <v>1.37</v>
      </c>
      <c r="C44" s="373" t="s">
        <v>403</v>
      </c>
      <c r="D44" s="374" t="s">
        <v>220</v>
      </c>
      <c r="E44" s="375">
        <v>90000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>
      <c r="A45" s="11"/>
      <c r="B45" s="370">
        <v>1.38</v>
      </c>
      <c r="C45" s="373" t="s">
        <v>404</v>
      </c>
      <c r="D45" s="374" t="s">
        <v>370</v>
      </c>
      <c r="E45" s="375">
        <v>8500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thickBot="1">
      <c r="A46" s="11"/>
      <c r="B46" s="376"/>
      <c r="C46" s="373"/>
      <c r="D46" s="374"/>
      <c r="E46" s="375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thickBot="1">
      <c r="A47" s="11"/>
      <c r="B47" s="377"/>
      <c r="C47" s="378"/>
      <c r="D47" s="379"/>
      <c r="E47" s="38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thickTop="1" thickBot="1">
      <c r="A48" s="11"/>
      <c r="B48" s="381">
        <v>2</v>
      </c>
      <c r="C48" s="382" t="s">
        <v>405</v>
      </c>
      <c r="D48" s="383"/>
      <c r="E48" s="38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thickTop="1">
      <c r="A49" s="11"/>
      <c r="B49" s="385">
        <v>2.0099999999999998</v>
      </c>
      <c r="C49" s="103" t="s">
        <v>406</v>
      </c>
      <c r="D49" s="371" t="s">
        <v>407</v>
      </c>
      <c r="E49" s="372">
        <v>3600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7" customHeight="1">
      <c r="A50" s="11"/>
      <c r="B50" s="386">
        <v>2.02</v>
      </c>
      <c r="C50" s="373" t="s">
        <v>408</v>
      </c>
      <c r="D50" s="374" t="s">
        <v>21</v>
      </c>
      <c r="E50" s="375">
        <v>4500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7" customHeight="1">
      <c r="A51" s="11"/>
      <c r="B51" s="386">
        <v>2.0299999999999998</v>
      </c>
      <c r="C51" s="373" t="s">
        <v>409</v>
      </c>
      <c r="D51" s="374" t="s">
        <v>21</v>
      </c>
      <c r="E51" s="375">
        <v>4150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7" customHeight="1">
      <c r="A52" s="11"/>
      <c r="B52" s="386">
        <v>2.04</v>
      </c>
      <c r="C52" s="373" t="s">
        <v>410</v>
      </c>
      <c r="D52" s="374" t="s">
        <v>35</v>
      </c>
      <c r="E52" s="375">
        <v>74000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>
      <c r="A53" s="11"/>
      <c r="B53" s="386">
        <v>2.0499999999999998</v>
      </c>
      <c r="C53" s="373" t="s">
        <v>411</v>
      </c>
      <c r="D53" s="374" t="s">
        <v>35</v>
      </c>
      <c r="E53" s="375">
        <v>125000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>
      <c r="A54" s="11"/>
      <c r="B54" s="386">
        <v>2.06</v>
      </c>
      <c r="C54" s="373" t="s">
        <v>412</v>
      </c>
      <c r="D54" s="374" t="s">
        <v>21</v>
      </c>
      <c r="E54" s="375">
        <v>1800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>
      <c r="A55" s="11"/>
      <c r="B55" s="386">
        <v>2.0699999999999998</v>
      </c>
      <c r="C55" s="373" t="s">
        <v>413</v>
      </c>
      <c r="D55" s="374" t="s">
        <v>21</v>
      </c>
      <c r="E55" s="375">
        <v>1800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41.25" customHeight="1">
      <c r="A56" s="11"/>
      <c r="B56" s="386">
        <v>2.08</v>
      </c>
      <c r="C56" s="373" t="s">
        <v>414</v>
      </c>
      <c r="D56" s="374" t="s">
        <v>21</v>
      </c>
      <c r="E56" s="375">
        <v>20000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41.25" customHeight="1">
      <c r="A57" s="11"/>
      <c r="B57" s="386">
        <v>2.09</v>
      </c>
      <c r="C57" s="373" t="s">
        <v>415</v>
      </c>
      <c r="D57" s="374" t="s">
        <v>21</v>
      </c>
      <c r="E57" s="375">
        <v>5000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>
      <c r="A58" s="11"/>
      <c r="B58" s="386">
        <v>2.10</v>
      </c>
      <c r="C58" s="373" t="s">
        <v>416</v>
      </c>
      <c r="D58" s="374" t="s">
        <v>35</v>
      </c>
      <c r="E58" s="375">
        <v>2500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7" customHeight="1">
      <c r="A59" s="11"/>
      <c r="B59" s="386">
        <v>2.11</v>
      </c>
      <c r="C59" s="373" t="s">
        <v>417</v>
      </c>
      <c r="D59" s="374" t="s">
        <v>21</v>
      </c>
      <c r="E59" s="375">
        <v>25000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7" customHeight="1">
      <c r="A60" s="11"/>
      <c r="B60" s="386">
        <v>2.12</v>
      </c>
      <c r="C60" s="373" t="s">
        <v>418</v>
      </c>
      <c r="D60" s="374" t="s">
        <v>28</v>
      </c>
      <c r="E60" s="375">
        <v>1000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41.25" customHeight="1">
      <c r="A61" s="11"/>
      <c r="B61" s="386">
        <v>2.13</v>
      </c>
      <c r="C61" s="373" t="s">
        <v>419</v>
      </c>
      <c r="D61" s="374" t="s">
        <v>35</v>
      </c>
      <c r="E61" s="375">
        <v>110000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>
      <c r="A62" s="11"/>
      <c r="B62" s="386">
        <v>2.14</v>
      </c>
      <c r="C62" s="373" t="s">
        <v>420</v>
      </c>
      <c r="D62" s="374" t="s">
        <v>21</v>
      </c>
      <c r="E62" s="375">
        <v>110000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>
      <c r="A63" s="11"/>
      <c r="B63" s="386">
        <v>2.15</v>
      </c>
      <c r="C63" s="373" t="s">
        <v>421</v>
      </c>
      <c r="D63" s="374" t="s">
        <v>220</v>
      </c>
      <c r="E63" s="375">
        <v>90000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41.25" customHeight="1">
      <c r="A64" s="11"/>
      <c r="B64" s="386">
        <v>2.16</v>
      </c>
      <c r="C64" s="373" t="s">
        <v>422</v>
      </c>
      <c r="D64" s="374" t="s">
        <v>35</v>
      </c>
      <c r="E64" s="375">
        <v>28000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7" customHeight="1">
      <c r="A65" s="11"/>
      <c r="B65" s="386">
        <v>2.17</v>
      </c>
      <c r="C65" s="373" t="s">
        <v>423</v>
      </c>
      <c r="D65" s="374" t="s">
        <v>35</v>
      </c>
      <c r="E65" s="375">
        <v>45000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41.25" customHeight="1">
      <c r="A66" s="11"/>
      <c r="B66" s="386">
        <v>2.1800000000000002</v>
      </c>
      <c r="C66" s="373" t="s">
        <v>424</v>
      </c>
      <c r="D66" s="374" t="s">
        <v>35</v>
      </c>
      <c r="E66" s="375">
        <v>47000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7" customHeight="1">
      <c r="A67" s="11"/>
      <c r="B67" s="386">
        <v>2.19</v>
      </c>
      <c r="C67" s="373" t="s">
        <v>425</v>
      </c>
      <c r="D67" s="374" t="s">
        <v>35</v>
      </c>
      <c r="E67" s="375">
        <v>85000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41.25" customHeight="1">
      <c r="A68" s="11"/>
      <c r="B68" s="386">
        <v>2.2000000000000002</v>
      </c>
      <c r="C68" s="373" t="s">
        <v>426</v>
      </c>
      <c r="D68" s="374" t="s">
        <v>35</v>
      </c>
      <c r="E68" s="375">
        <v>55000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54.75" customHeight="1">
      <c r="A69" s="11"/>
      <c r="B69" s="386">
        <v>2.21</v>
      </c>
      <c r="C69" s="373" t="s">
        <v>427</v>
      </c>
      <c r="D69" s="374" t="s">
        <v>35</v>
      </c>
      <c r="E69" s="375">
        <v>83500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>
      <c r="A70" s="11"/>
      <c r="B70" s="386">
        <v>2.2200000000000002</v>
      </c>
      <c r="C70" s="373" t="s">
        <v>428</v>
      </c>
      <c r="D70" s="374" t="s">
        <v>35</v>
      </c>
      <c r="E70" s="375">
        <v>95000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54.75" customHeight="1">
      <c r="A71" s="11"/>
      <c r="B71" s="386">
        <v>2.23</v>
      </c>
      <c r="C71" s="373" t="s">
        <v>429</v>
      </c>
      <c r="D71" s="374" t="s">
        <v>35</v>
      </c>
      <c r="E71" s="375">
        <v>55000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>
      <c r="A72" s="11"/>
      <c r="B72" s="386">
        <v>2.23999999999999</v>
      </c>
      <c r="C72" s="373" t="s">
        <v>430</v>
      </c>
      <c r="D72" s="374" t="s">
        <v>26</v>
      </c>
      <c r="E72" s="375">
        <v>12000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>
      <c r="A73" s="11"/>
      <c r="B73" s="386">
        <v>2.25</v>
      </c>
      <c r="C73" s="373" t="s">
        <v>431</v>
      </c>
      <c r="D73" s="374" t="s">
        <v>35</v>
      </c>
      <c r="E73" s="375">
        <v>95000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7" customHeight="1">
      <c r="A74" s="11"/>
      <c r="B74" s="386">
        <v>2.25999999999999</v>
      </c>
      <c r="C74" s="373" t="s">
        <v>432</v>
      </c>
      <c r="D74" s="374" t="s">
        <v>35</v>
      </c>
      <c r="E74" s="375">
        <v>15000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41.25" customHeight="1">
      <c r="A75" s="11"/>
      <c r="B75" s="386">
        <v>2.27</v>
      </c>
      <c r="C75" s="373" t="s">
        <v>433</v>
      </c>
      <c r="D75" s="374" t="s">
        <v>35</v>
      </c>
      <c r="E75" s="375">
        <v>180000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41.25" customHeight="1">
      <c r="A76" s="11"/>
      <c r="B76" s="386">
        <v>2.27999999999999</v>
      </c>
      <c r="C76" s="373" t="s">
        <v>434</v>
      </c>
      <c r="D76" s="374" t="s">
        <v>35</v>
      </c>
      <c r="E76" s="375">
        <v>127000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>
      <c r="A77" s="11"/>
      <c r="B77" s="386">
        <v>2.2899999999999898</v>
      </c>
      <c r="C77" s="373" t="s">
        <v>435</v>
      </c>
      <c r="D77" s="374" t="s">
        <v>21</v>
      </c>
      <c r="E77" s="375">
        <v>4150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>
      <c r="A78" s="11"/>
      <c r="B78" s="386">
        <v>2.2999999999999901</v>
      </c>
      <c r="C78" s="373" t="s">
        <v>436</v>
      </c>
      <c r="D78" s="374" t="s">
        <v>21</v>
      </c>
      <c r="E78" s="375">
        <v>1500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7" customHeight="1">
      <c r="A79" s="11"/>
      <c r="B79" s="386">
        <v>2.3099999999999898</v>
      </c>
      <c r="C79" s="373" t="s">
        <v>437</v>
      </c>
      <c r="D79" s="374" t="s">
        <v>220</v>
      </c>
      <c r="E79" s="375">
        <v>350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>
      <c r="A80" s="11"/>
      <c r="B80" s="386">
        <v>2.3199999999999901</v>
      </c>
      <c r="C80" s="373" t="s">
        <v>438</v>
      </c>
      <c r="D80" s="374" t="s">
        <v>439</v>
      </c>
      <c r="E80" s="375">
        <v>400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>
      <c r="A81" s="11"/>
      <c r="B81" s="386">
        <v>2.3299999999999899</v>
      </c>
      <c r="C81" s="387" t="s">
        <v>440</v>
      </c>
      <c r="D81" s="388" t="s">
        <v>441</v>
      </c>
      <c r="E81" s="389">
        <v>6800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thickBot="1">
      <c r="A82" s="11"/>
      <c r="B82" s="390"/>
      <c r="C82" s="391"/>
      <c r="D82" s="392"/>
      <c r="E82" s="393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thickBot="1">
      <c r="A83" s="11"/>
      <c r="B83" s="377"/>
      <c r="C83" s="378"/>
      <c r="D83" s="379"/>
      <c r="E83" s="38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thickTop="1" thickBot="1">
      <c r="A84" s="11"/>
      <c r="B84" s="381">
        <v>3</v>
      </c>
      <c r="C84" s="382" t="s">
        <v>442</v>
      </c>
      <c r="D84" s="383"/>
      <c r="E84" s="384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thickTop="1">
      <c r="A85" s="11"/>
      <c r="B85" s="385">
        <v>3.01</v>
      </c>
      <c r="C85" s="103" t="s">
        <v>443</v>
      </c>
      <c r="D85" s="371" t="s">
        <v>220</v>
      </c>
      <c r="E85" s="372">
        <v>125000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>
      <c r="A86" s="11"/>
      <c r="B86" s="386">
        <v>3.02</v>
      </c>
      <c r="C86" s="373" t="s">
        <v>443</v>
      </c>
      <c r="D86" s="374" t="s">
        <v>370</v>
      </c>
      <c r="E86" s="375">
        <v>15000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>
      <c r="A87" s="11"/>
      <c r="B87" s="386">
        <v>3.03</v>
      </c>
      <c r="C87" s="373" t="s">
        <v>444</v>
      </c>
      <c r="D87" s="374" t="s">
        <v>370</v>
      </c>
      <c r="E87" s="375">
        <v>135000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>
      <c r="A88" s="11"/>
      <c r="B88" s="386">
        <v>3.04</v>
      </c>
      <c r="C88" s="373" t="s">
        <v>445</v>
      </c>
      <c r="D88" s="374" t="s">
        <v>370</v>
      </c>
      <c r="E88" s="375">
        <v>110000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7" customHeight="1">
      <c r="A89" s="11"/>
      <c r="B89" s="386">
        <v>3.05</v>
      </c>
      <c r="C89" s="373" t="s">
        <v>446</v>
      </c>
      <c r="D89" s="374" t="s">
        <v>370</v>
      </c>
      <c r="E89" s="375">
        <v>125000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>
      <c r="A90" s="11"/>
      <c r="B90" s="386">
        <v>3.06</v>
      </c>
      <c r="C90" s="373" t="s">
        <v>447</v>
      </c>
      <c r="D90" s="116" t="s">
        <v>220</v>
      </c>
      <c r="E90" s="375">
        <v>225000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>
      <c r="A91" s="11"/>
      <c r="B91" s="386">
        <v>3.07</v>
      </c>
      <c r="C91" s="373" t="s">
        <v>448</v>
      </c>
      <c r="D91" s="374" t="s">
        <v>370</v>
      </c>
      <c r="E91" s="375">
        <v>110000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>
      <c r="A92" s="11"/>
      <c r="B92" s="386">
        <v>3.08</v>
      </c>
      <c r="C92" s="373" t="s">
        <v>449</v>
      </c>
      <c r="D92" s="374" t="s">
        <v>370</v>
      </c>
      <c r="E92" s="375">
        <v>140000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7" customHeight="1">
      <c r="A93" s="11"/>
      <c r="B93" s="386">
        <v>3.09</v>
      </c>
      <c r="C93" s="373" t="s">
        <v>450</v>
      </c>
      <c r="D93" s="374" t="s">
        <v>370</v>
      </c>
      <c r="E93" s="375">
        <v>87000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>
      <c r="A94" s="11"/>
      <c r="B94" s="386">
        <v>3.10</v>
      </c>
      <c r="C94" s="373" t="s">
        <v>451</v>
      </c>
      <c r="D94" s="374" t="s">
        <v>370</v>
      </c>
      <c r="E94" s="375">
        <v>150000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>
      <c r="A95" s="11"/>
      <c r="B95" s="386">
        <v>3.11</v>
      </c>
      <c r="C95" s="373" t="s">
        <v>451</v>
      </c>
      <c r="D95" s="374" t="s">
        <v>220</v>
      </c>
      <c r="E95" s="375">
        <v>530000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>
      <c r="A96" s="11"/>
      <c r="B96" s="386">
        <v>3.12</v>
      </c>
      <c r="C96" s="373" t="s">
        <v>452</v>
      </c>
      <c r="D96" s="374" t="s">
        <v>220</v>
      </c>
      <c r="E96" s="375">
        <v>392000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96" customHeight="1">
      <c r="A97" s="11"/>
      <c r="B97" s="386">
        <v>3.13</v>
      </c>
      <c r="C97" s="373" t="s">
        <v>453</v>
      </c>
      <c r="D97" s="116" t="s">
        <v>21</v>
      </c>
      <c r="E97" s="375">
        <v>4000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>
      <c r="A98" s="11"/>
      <c r="B98" s="386">
        <v>3.14</v>
      </c>
      <c r="C98" s="373" t="s">
        <v>454</v>
      </c>
      <c r="D98" s="374" t="s">
        <v>370</v>
      </c>
      <c r="E98" s="375">
        <v>55000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7" customHeight="1">
      <c r="A99" s="11"/>
      <c r="B99" s="386">
        <v>3.15</v>
      </c>
      <c r="C99" s="373" t="s">
        <v>455</v>
      </c>
      <c r="D99" s="374" t="s">
        <v>370</v>
      </c>
      <c r="E99" s="375">
        <v>250000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>
      <c r="A100" s="11"/>
      <c r="B100" s="386">
        <v>3.16</v>
      </c>
      <c r="C100" s="373" t="s">
        <v>456</v>
      </c>
      <c r="D100" s="116" t="s">
        <v>370</v>
      </c>
      <c r="E100" s="375">
        <v>25000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>
      <c r="A101" s="11"/>
      <c r="B101" s="386">
        <v>3.17</v>
      </c>
      <c r="C101" s="373" t="s">
        <v>457</v>
      </c>
      <c r="D101" s="374" t="s">
        <v>370</v>
      </c>
      <c r="E101" s="375">
        <v>55000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7" customHeight="1">
      <c r="A102" s="11"/>
      <c r="B102" s="386">
        <v>3.18</v>
      </c>
      <c r="C102" s="373" t="s">
        <v>458</v>
      </c>
      <c r="D102" s="374" t="s">
        <v>370</v>
      </c>
      <c r="E102" s="375">
        <v>150000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>
      <c r="A103" s="11"/>
      <c r="B103" s="386">
        <v>3.19</v>
      </c>
      <c r="C103" s="394" t="s">
        <v>459</v>
      </c>
      <c r="D103" s="374" t="s">
        <v>370</v>
      </c>
      <c r="E103" s="375">
        <v>260000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7" customHeight="1">
      <c r="A104" s="11"/>
      <c r="B104" s="386">
        <v>3.20</v>
      </c>
      <c r="C104" s="373" t="s">
        <v>460</v>
      </c>
      <c r="D104" s="374" t="s">
        <v>370</v>
      </c>
      <c r="E104" s="375">
        <v>130000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54.75" customHeight="1">
      <c r="A105" s="11"/>
      <c r="B105" s="386">
        <v>3.21</v>
      </c>
      <c r="C105" s="373" t="s">
        <v>461</v>
      </c>
      <c r="D105" s="374" t="s">
        <v>370</v>
      </c>
      <c r="E105" s="375">
        <v>127000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41.25" customHeight="1">
      <c r="A106" s="11"/>
      <c r="B106" s="386">
        <v>3.22</v>
      </c>
      <c r="C106" s="373" t="s">
        <v>462</v>
      </c>
      <c r="D106" s="374" t="s">
        <v>370</v>
      </c>
      <c r="E106" s="375">
        <v>135000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41.25" customHeight="1">
      <c r="A107" s="11"/>
      <c r="B107" s="386">
        <v>3.23</v>
      </c>
      <c r="C107" s="373" t="s">
        <v>463</v>
      </c>
      <c r="D107" s="374" t="s">
        <v>370</v>
      </c>
      <c r="E107" s="375">
        <v>136000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41.25" customHeight="1">
      <c r="A108" s="11"/>
      <c r="B108" s="386">
        <v>3.23999999999999</v>
      </c>
      <c r="C108" s="373" t="s">
        <v>464</v>
      </c>
      <c r="D108" s="374" t="s">
        <v>370</v>
      </c>
      <c r="E108" s="375">
        <v>140000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>
      <c r="A109" s="11"/>
      <c r="B109" s="386">
        <v>3.25</v>
      </c>
      <c r="C109" s="373" t="s">
        <v>465</v>
      </c>
      <c r="D109" s="374" t="s">
        <v>370</v>
      </c>
      <c r="E109" s="375">
        <v>38000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7" customHeight="1">
      <c r="A110" s="11"/>
      <c r="B110" s="386">
        <v>3.25999999999999</v>
      </c>
      <c r="C110" s="373" t="s">
        <v>466</v>
      </c>
      <c r="D110" s="374" t="s">
        <v>370</v>
      </c>
      <c r="E110" s="375">
        <v>55000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41.25" customHeight="1">
      <c r="A111" s="11"/>
      <c r="B111" s="386">
        <v>3.27</v>
      </c>
      <c r="C111" s="373" t="s">
        <v>467</v>
      </c>
      <c r="D111" s="374" t="s">
        <v>370</v>
      </c>
      <c r="E111" s="375">
        <v>55000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>
      <c r="A112" s="11"/>
      <c r="B112" s="386">
        <v>3.27999999999999</v>
      </c>
      <c r="C112" s="373" t="s">
        <v>468</v>
      </c>
      <c r="D112" s="374" t="s">
        <v>469</v>
      </c>
      <c r="E112" s="375">
        <v>2450000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>
      <c r="A113" s="11"/>
      <c r="B113" s="386">
        <v>3.2899999999999898</v>
      </c>
      <c r="C113" s="373" t="s">
        <v>470</v>
      </c>
      <c r="D113" s="374" t="s">
        <v>469</v>
      </c>
      <c r="E113" s="375">
        <v>1200000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>
      <c r="A114" s="11"/>
      <c r="B114" s="386">
        <v>3.2999999999999901</v>
      </c>
      <c r="C114" s="373" t="s">
        <v>471</v>
      </c>
      <c r="D114" s="374" t="s">
        <v>469</v>
      </c>
      <c r="E114" s="375">
        <v>1680000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>
      <c r="A115" s="11"/>
      <c r="B115" s="386">
        <v>3.3099999999999898</v>
      </c>
      <c r="C115" s="373" t="s">
        <v>472</v>
      </c>
      <c r="D115" s="374" t="s">
        <v>469</v>
      </c>
      <c r="E115" s="375">
        <v>2000000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>
      <c r="A116" s="11"/>
      <c r="B116" s="386">
        <v>3.3199999999999901</v>
      </c>
      <c r="C116" s="373" t="s">
        <v>473</v>
      </c>
      <c r="D116" s="374" t="s">
        <v>469</v>
      </c>
      <c r="E116" s="375">
        <v>830000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41.25" customHeight="1">
      <c r="A117" s="11"/>
      <c r="B117" s="386">
        <v>3.3299999999999899</v>
      </c>
      <c r="C117" s="373" t="s">
        <v>474</v>
      </c>
      <c r="D117" s="374" t="s">
        <v>220</v>
      </c>
      <c r="E117" s="375">
        <v>55000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41.25" customHeight="1">
      <c r="A118" s="11"/>
      <c r="B118" s="386">
        <v>3.3399999999999901</v>
      </c>
      <c r="C118" s="373" t="s">
        <v>475</v>
      </c>
      <c r="D118" s="374" t="s">
        <v>370</v>
      </c>
      <c r="E118" s="375">
        <v>140000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>
      <c r="A119" s="11"/>
      <c r="B119" s="386">
        <v>3.3499999999999899</v>
      </c>
      <c r="C119" s="373" t="s">
        <v>476</v>
      </c>
      <c r="D119" s="116" t="s">
        <v>477</v>
      </c>
      <c r="E119" s="375">
        <v>194500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>
      <c r="A120" s="11"/>
      <c r="B120" s="386">
        <v>3.3599999999999901</v>
      </c>
      <c r="C120" s="373" t="s">
        <v>478</v>
      </c>
      <c r="D120" s="374" t="s">
        <v>370</v>
      </c>
      <c r="E120" s="375">
        <v>112500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>
      <c r="A121" s="11"/>
      <c r="B121" s="386">
        <v>3.3699999999999899</v>
      </c>
      <c r="C121" s="373" t="s">
        <v>479</v>
      </c>
      <c r="D121" s="374" t="s">
        <v>220</v>
      </c>
      <c r="E121" s="375">
        <v>495000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>
      <c r="A122" s="11"/>
      <c r="B122" s="386">
        <v>3.3799999999999901</v>
      </c>
      <c r="C122" s="373" t="s">
        <v>480</v>
      </c>
      <c r="D122" s="374" t="s">
        <v>220</v>
      </c>
      <c r="E122" s="375">
        <v>495000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>
      <c r="A123" s="11"/>
      <c r="B123" s="386">
        <v>3.3899999999999899</v>
      </c>
      <c r="C123" s="394" t="s">
        <v>481</v>
      </c>
      <c r="D123" s="374" t="s">
        <v>220</v>
      </c>
      <c r="E123" s="375">
        <v>425000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>
      <c r="A124" s="11"/>
      <c r="B124" s="386">
        <v>3.3999999999999901</v>
      </c>
      <c r="C124" s="394" t="s">
        <v>482</v>
      </c>
      <c r="D124" s="374" t="s">
        <v>220</v>
      </c>
      <c r="E124" s="375">
        <v>530000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>
      <c r="A125" s="11"/>
      <c r="B125" s="386">
        <v>3.4099999999999899</v>
      </c>
      <c r="C125" s="373" t="s">
        <v>479</v>
      </c>
      <c r="D125" s="374" t="s">
        <v>477</v>
      </c>
      <c r="E125" s="375">
        <v>72000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>
      <c r="A126" s="11"/>
      <c r="B126" s="386">
        <v>3.4199999999999902</v>
      </c>
      <c r="C126" s="373" t="s">
        <v>483</v>
      </c>
      <c r="D126" s="374" t="s">
        <v>477</v>
      </c>
      <c r="E126" s="375">
        <v>80000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>
      <c r="A127" s="11"/>
      <c r="B127" s="386">
        <v>3.4299999999999899</v>
      </c>
      <c r="C127" s="394" t="s">
        <v>484</v>
      </c>
      <c r="D127" s="374" t="s">
        <v>477</v>
      </c>
      <c r="E127" s="375">
        <v>90500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>
      <c r="A128" s="11"/>
      <c r="B128" s="386">
        <v>3.4399999999999902</v>
      </c>
      <c r="C128" s="394" t="s">
        <v>485</v>
      </c>
      <c r="D128" s="374" t="s">
        <v>477</v>
      </c>
      <c r="E128" s="375">
        <v>75714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thickBot="1">
      <c r="A129" s="11"/>
      <c r="B129" s="395">
        <v>3.44999999999999</v>
      </c>
      <c r="C129" s="396" t="s">
        <v>486</v>
      </c>
      <c r="D129" s="397" t="s">
        <v>220</v>
      </c>
      <c r="E129" s="398">
        <v>225000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thickTop="1">
      <c r="A130" s="11"/>
      <c r="B130" s="130"/>
      <c r="C130" s="131"/>
      <c r="D130" s="130"/>
      <c r="E130" s="399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>
      <c r="A131" s="11"/>
      <c r="B131" s="130"/>
      <c r="C131" s="131"/>
      <c r="D131" s="130"/>
      <c r="E131" s="399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>
      <c r="A132" s="11"/>
      <c r="B132" s="130"/>
      <c r="C132" s="131"/>
      <c r="D132" s="130"/>
      <c r="E132" s="399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>
      <c r="A133" s="11"/>
      <c r="B133" s="400"/>
      <c r="C133" s="157"/>
      <c r="D133" s="130"/>
      <c r="E133" s="399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>
      <c r="A134" s="11"/>
      <c r="B134" s="401"/>
      <c r="C134" s="402"/>
      <c r="D134" s="130"/>
      <c r="E134" s="403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>
      <c r="A135" s="11"/>
      <c r="B135" s="130"/>
      <c r="C135" s="401"/>
      <c r="D135" s="130"/>
      <c r="E135" s="40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E4"/>
    <mergeCell ref="B6:E6"/>
  </mergeCells>
  <pageMargins left="0.7" right="0.7" top="0.75" bottom="0.75" header="0" footer="0"/>
  <pageSetup orientation="portrait" paperSize="9"/>
  <rowBreaks count="3" manualBreakCount="3">
    <brk id="115" max="16383" man="1"/>
    <brk id="77" max="16383" man="1"/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414"/>
  <sheetViews>
    <sheetView showGridLines="0" workbookViewId="0" topLeftCell="A1"/>
  </sheetViews>
  <sheetFormatPr defaultColWidth="14.4442857142857" defaultRowHeight="15" customHeight="1"/>
  <cols>
    <col min="1" max="2" width="11.4285714285714" customWidth="1"/>
    <col min="3" max="3" width="43.7142857142857" customWidth="1"/>
    <col min="4" max="4" width="11.4285714285714" customWidth="1"/>
    <col min="5" max="5" width="11.7142857142857" customWidth="1"/>
    <col min="6" max="25" width="11.4285714285714" customWidth="1"/>
  </cols>
  <sheetData>
    <row r="1" spans="1:26" ht="14.25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8" customHeight="1" thickTop="1">
      <c r="A2" s="11"/>
      <c r="B2" s="721" t="s">
        <v>487</v>
      </c>
      <c r="C2" s="652"/>
      <c r="D2" s="652"/>
      <c r="E2" s="65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 thickBot="1">
      <c r="A3" s="11"/>
      <c r="B3" s="654"/>
      <c r="C3" s="655"/>
      <c r="D3" s="655"/>
      <c r="E3" s="656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25" customHeight="1" thickTop="1" thickBot="1">
      <c r="A4" s="11"/>
      <c r="B4" s="404"/>
      <c r="C4" s="404"/>
      <c r="D4" s="404"/>
      <c r="E4" s="404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 thickTop="1" thickBot="1">
      <c r="A5" s="11"/>
      <c r="B5" s="405">
        <v>1</v>
      </c>
      <c r="C5" s="406" t="s">
        <v>488</v>
      </c>
      <c r="D5" s="407"/>
      <c r="E5" s="40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thickTop="1" thickBot="1">
      <c r="A6" s="11"/>
      <c r="B6" s="366" t="s">
        <v>1</v>
      </c>
      <c r="C6" s="367" t="s">
        <v>197</v>
      </c>
      <c r="D6" s="368" t="s">
        <v>21</v>
      </c>
      <c r="E6" s="409" t="s">
        <v>367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thickTop="1">
      <c r="A7" s="11"/>
      <c r="B7" s="410">
        <v>1.01</v>
      </c>
      <c r="C7" s="103" t="s">
        <v>489</v>
      </c>
      <c r="D7" s="371" t="s">
        <v>21</v>
      </c>
      <c r="E7" s="411">
        <v>3000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>
      <c r="A8" s="11"/>
      <c r="B8" s="410">
        <v>1.02</v>
      </c>
      <c r="C8" s="103" t="s">
        <v>490</v>
      </c>
      <c r="D8" s="374" t="s">
        <v>21</v>
      </c>
      <c r="E8" s="411">
        <v>3500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>
      <c r="A9" s="11"/>
      <c r="B9" s="410">
        <v>1.03</v>
      </c>
      <c r="C9" s="103" t="s">
        <v>491</v>
      </c>
      <c r="D9" s="374" t="s">
        <v>21</v>
      </c>
      <c r="E9" s="411">
        <v>4000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>
      <c r="A10" s="11"/>
      <c r="B10" s="410">
        <v>1.04</v>
      </c>
      <c r="C10" s="103" t="s">
        <v>492</v>
      </c>
      <c r="D10" s="371" t="s">
        <v>51</v>
      </c>
      <c r="E10" s="411">
        <v>6703.1208108476203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>
      <c r="A11" s="11"/>
      <c r="B11" s="410">
        <v>1.05</v>
      </c>
      <c r="C11" s="373" t="s">
        <v>493</v>
      </c>
      <c r="D11" s="374" t="s">
        <v>51</v>
      </c>
      <c r="E11" s="412">
        <v>6750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>
      <c r="A12" s="11"/>
      <c r="B12" s="410">
        <v>1.06</v>
      </c>
      <c r="C12" s="373" t="s">
        <v>494</v>
      </c>
      <c r="D12" s="374" t="s">
        <v>51</v>
      </c>
      <c r="E12" s="412">
        <v>8650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>
      <c r="A13" s="11"/>
      <c r="B13" s="410">
        <v>1.07</v>
      </c>
      <c r="C13" s="373" t="s">
        <v>495</v>
      </c>
      <c r="D13" s="374" t="s">
        <v>51</v>
      </c>
      <c r="E13" s="412">
        <v>8411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>
      <c r="A14" s="11"/>
      <c r="B14" s="410">
        <v>1.08</v>
      </c>
      <c r="C14" s="373" t="s">
        <v>496</v>
      </c>
      <c r="D14" s="374" t="s">
        <v>21</v>
      </c>
      <c r="E14" s="412">
        <v>700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>
      <c r="A15" s="11"/>
      <c r="B15" s="410">
        <v>1.0900000000000001</v>
      </c>
      <c r="C15" s="373" t="s">
        <v>497</v>
      </c>
      <c r="D15" s="374" t="s">
        <v>21</v>
      </c>
      <c r="E15" s="412">
        <v>1300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>
      <c r="A16" s="11"/>
      <c r="B16" s="410">
        <v>1.1000000000000001</v>
      </c>
      <c r="C16" s="373" t="s">
        <v>498</v>
      </c>
      <c r="D16" s="374" t="s">
        <v>21</v>
      </c>
      <c r="E16" s="412">
        <v>60.60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>
      <c r="A17" s="11"/>
      <c r="B17" s="410">
        <v>1.1100000000000001</v>
      </c>
      <c r="C17" s="373" t="s">
        <v>15</v>
      </c>
      <c r="D17" s="374" t="s">
        <v>499</v>
      </c>
      <c r="E17" s="412">
        <v>49.999992975704714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>
      <c r="A18" s="11"/>
      <c r="B18" s="410">
        <v>1.1200000000000001</v>
      </c>
      <c r="C18" s="373" t="s">
        <v>500</v>
      </c>
      <c r="D18" s="374" t="s">
        <v>51</v>
      </c>
      <c r="E18" s="412">
        <v>17500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>
      <c r="A19" s="11"/>
      <c r="B19" s="410">
        <v>1.1299999999999999</v>
      </c>
      <c r="C19" s="373" t="s">
        <v>501</v>
      </c>
      <c r="D19" s="374" t="s">
        <v>51</v>
      </c>
      <c r="E19" s="412">
        <v>9500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>
      <c r="A20" s="11"/>
      <c r="B20" s="410">
        <v>1.1399999999999999</v>
      </c>
      <c r="C20" s="373" t="s">
        <v>502</v>
      </c>
      <c r="D20" s="374" t="s">
        <v>21</v>
      </c>
      <c r="E20" s="412">
        <v>300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>
      <c r="A21" s="11"/>
      <c r="B21" s="410">
        <v>1.1499999999999999</v>
      </c>
      <c r="C21" s="373" t="s">
        <v>503</v>
      </c>
      <c r="D21" s="374" t="s">
        <v>21</v>
      </c>
      <c r="E21" s="412">
        <v>97000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11"/>
      <c r="B22" s="410">
        <v>1.1599999999999999</v>
      </c>
      <c r="C22" s="373" t="s">
        <v>504</v>
      </c>
      <c r="D22" s="374" t="s">
        <v>51</v>
      </c>
      <c r="E22" s="412">
        <v>8500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>
      <c r="A23" s="11"/>
      <c r="B23" s="410">
        <v>1.17</v>
      </c>
      <c r="C23" s="373" t="s">
        <v>505</v>
      </c>
      <c r="D23" s="374" t="s">
        <v>506</v>
      </c>
      <c r="E23" s="412">
        <v>60000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>
      <c r="A24" s="11"/>
      <c r="B24" s="410">
        <v>1.18</v>
      </c>
      <c r="C24" s="373" t="s">
        <v>507</v>
      </c>
      <c r="D24" s="374" t="s">
        <v>21</v>
      </c>
      <c r="E24" s="412">
        <v>240000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>
      <c r="A25" s="11"/>
      <c r="B25" s="410">
        <v>1.19</v>
      </c>
      <c r="C25" s="373" t="s">
        <v>508</v>
      </c>
      <c r="D25" s="374" t="s">
        <v>21</v>
      </c>
      <c r="E25" s="412">
        <v>1350000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>
      <c r="A26" s="11"/>
      <c r="B26" s="410">
        <v>1.20</v>
      </c>
      <c r="C26" s="373" t="s">
        <v>509</v>
      </c>
      <c r="D26" s="374" t="s">
        <v>21</v>
      </c>
      <c r="E26" s="412">
        <v>7100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>
      <c r="A27" s="11"/>
      <c r="B27" s="410">
        <v>1.21</v>
      </c>
      <c r="C27" s="373" t="s">
        <v>510</v>
      </c>
      <c r="D27" s="374" t="s">
        <v>21</v>
      </c>
      <c r="E27" s="412">
        <v>20900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>
      <c r="A28" s="11"/>
      <c r="B28" s="410">
        <v>1.22</v>
      </c>
      <c r="C28" s="373" t="s">
        <v>511</v>
      </c>
      <c r="D28" s="374" t="s">
        <v>21</v>
      </c>
      <c r="E28" s="412">
        <v>8600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>
      <c r="A29" s="11"/>
      <c r="B29" s="410">
        <v>1.23</v>
      </c>
      <c r="C29" s="373" t="s">
        <v>512</v>
      </c>
      <c r="D29" s="374" t="s">
        <v>28</v>
      </c>
      <c r="E29" s="412">
        <v>52000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>
      <c r="A30" s="11"/>
      <c r="B30" s="410">
        <v>1.24</v>
      </c>
      <c r="C30" s="373" t="s">
        <v>513</v>
      </c>
      <c r="D30" s="374" t="s">
        <v>28</v>
      </c>
      <c r="E30" s="412">
        <v>35000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>
      <c r="A31" s="11"/>
      <c r="B31" s="410">
        <v>1.25</v>
      </c>
      <c r="C31" s="373" t="s">
        <v>514</v>
      </c>
      <c r="D31" s="374" t="s">
        <v>21</v>
      </c>
      <c r="E31" s="412">
        <v>87000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>
      <c r="A32" s="11"/>
      <c r="B32" s="410">
        <v>1.26</v>
      </c>
      <c r="C32" s="373" t="s">
        <v>515</v>
      </c>
      <c r="D32" s="374" t="s">
        <v>35</v>
      </c>
      <c r="E32" s="412">
        <v>215000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>
      <c r="A33" s="11"/>
      <c r="B33" s="410">
        <v>1.27</v>
      </c>
      <c r="C33" s="373" t="s">
        <v>516</v>
      </c>
      <c r="D33" s="374" t="s">
        <v>51</v>
      </c>
      <c r="E33" s="412">
        <v>3600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>
      <c r="A34" s="11"/>
      <c r="B34" s="410">
        <v>1.28</v>
      </c>
      <c r="C34" s="373" t="s">
        <v>517</v>
      </c>
      <c r="D34" s="374" t="s">
        <v>26</v>
      </c>
      <c r="E34" s="412">
        <v>60000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>
      <c r="A35" s="11"/>
      <c r="B35" s="410">
        <v>1.29</v>
      </c>
      <c r="C35" s="373" t="s">
        <v>518</v>
      </c>
      <c r="D35" s="374" t="s">
        <v>26</v>
      </c>
      <c r="E35" s="412">
        <v>64000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>
      <c r="A36" s="11"/>
      <c r="B36" s="410">
        <v>1.30</v>
      </c>
      <c r="C36" s="373" t="s">
        <v>519</v>
      </c>
      <c r="D36" s="374" t="s">
        <v>21</v>
      </c>
      <c r="E36" s="412">
        <v>90000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>
      <c r="A37" s="11"/>
      <c r="B37" s="410">
        <v>1.31</v>
      </c>
      <c r="C37" s="373" t="s">
        <v>520</v>
      </c>
      <c r="D37" s="374" t="s">
        <v>21</v>
      </c>
      <c r="E37" s="412">
        <v>1500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>
      <c r="A38" s="11"/>
      <c r="B38" s="410">
        <v>1.32</v>
      </c>
      <c r="C38" s="373" t="s">
        <v>521</v>
      </c>
      <c r="D38" s="374" t="s">
        <v>522</v>
      </c>
      <c r="E38" s="412">
        <v>200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>
      <c r="A39" s="11"/>
      <c r="B39" s="410">
        <v>1.33</v>
      </c>
      <c r="C39" s="373" t="s">
        <v>523</v>
      </c>
      <c r="D39" s="374" t="s">
        <v>21</v>
      </c>
      <c r="E39" s="412">
        <v>15500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>
      <c r="A40" s="11"/>
      <c r="B40" s="410">
        <v>1.34</v>
      </c>
      <c r="C40" s="373" t="s">
        <v>524</v>
      </c>
      <c r="D40" s="374" t="s">
        <v>21</v>
      </c>
      <c r="E40" s="412">
        <v>800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>
      <c r="A41" s="11"/>
      <c r="B41" s="410">
        <v>1.35</v>
      </c>
      <c r="C41" s="373" t="s">
        <v>525</v>
      </c>
      <c r="D41" s="374" t="s">
        <v>21</v>
      </c>
      <c r="E41" s="412">
        <v>1100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>
      <c r="A42" s="11"/>
      <c r="B42" s="410">
        <v>1.36</v>
      </c>
      <c r="C42" s="373" t="s">
        <v>526</v>
      </c>
      <c r="D42" s="374" t="s">
        <v>21</v>
      </c>
      <c r="E42" s="412">
        <v>3600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>
      <c r="A43" s="11"/>
      <c r="B43" s="410">
        <v>1.37</v>
      </c>
      <c r="C43" s="373" t="s">
        <v>527</v>
      </c>
      <c r="D43" s="374" t="s">
        <v>21</v>
      </c>
      <c r="E43" s="412">
        <v>7000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>
      <c r="A44" s="11"/>
      <c r="B44" s="410">
        <v>1.38</v>
      </c>
      <c r="C44" s="373" t="s">
        <v>528</v>
      </c>
      <c r="D44" s="374" t="s">
        <v>21</v>
      </c>
      <c r="E44" s="412">
        <v>15500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>
      <c r="A45" s="11"/>
      <c r="B45" s="410">
        <v>1.39</v>
      </c>
      <c r="C45" s="373" t="s">
        <v>529</v>
      </c>
      <c r="D45" s="374" t="s">
        <v>21</v>
      </c>
      <c r="E45" s="412">
        <v>3500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>
      <c r="A46" s="11"/>
      <c r="B46" s="410">
        <v>1.40</v>
      </c>
      <c r="C46" s="373" t="s">
        <v>530</v>
      </c>
      <c r="D46" s="374" t="s">
        <v>21</v>
      </c>
      <c r="E46" s="412">
        <v>5000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>
      <c r="A47" s="11"/>
      <c r="B47" s="410">
        <v>1.41</v>
      </c>
      <c r="C47" s="373" t="s">
        <v>531</v>
      </c>
      <c r="D47" s="374" t="s">
        <v>21</v>
      </c>
      <c r="E47" s="412">
        <v>13500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>
      <c r="A48" s="11"/>
      <c r="B48" s="410">
        <v>1.42</v>
      </c>
      <c r="C48" s="373" t="s">
        <v>532</v>
      </c>
      <c r="D48" s="374" t="s">
        <v>533</v>
      </c>
      <c r="E48" s="412">
        <v>9500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>
      <c r="A49" s="11"/>
      <c r="B49" s="410">
        <v>1.43</v>
      </c>
      <c r="C49" s="373" t="s">
        <v>534</v>
      </c>
      <c r="D49" s="374" t="s">
        <v>21</v>
      </c>
      <c r="E49" s="412">
        <v>30000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>
      <c r="A50" s="11"/>
      <c r="B50" s="410">
        <v>1.44</v>
      </c>
      <c r="C50" s="413" t="s">
        <v>535</v>
      </c>
      <c r="D50" s="388" t="s">
        <v>28</v>
      </c>
      <c r="E50" s="414">
        <v>23000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>
      <c r="A51" s="11"/>
      <c r="B51" s="410">
        <v>1.45</v>
      </c>
      <c r="C51" s="415" t="s">
        <v>536</v>
      </c>
      <c r="D51" s="416" t="s">
        <v>21</v>
      </c>
      <c r="E51" s="417">
        <v>940000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>
      <c r="A52" s="11"/>
      <c r="B52" s="410">
        <v>1.46</v>
      </c>
      <c r="C52" s="415" t="s">
        <v>537</v>
      </c>
      <c r="D52" s="416" t="s">
        <v>21</v>
      </c>
      <c r="E52" s="417">
        <v>1040000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>
      <c r="A53" s="11"/>
      <c r="B53" s="410">
        <v>1.47</v>
      </c>
      <c r="C53" s="415" t="s">
        <v>538</v>
      </c>
      <c r="D53" s="416" t="s">
        <v>21</v>
      </c>
      <c r="E53" s="417">
        <v>790000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>
      <c r="A54" s="11"/>
      <c r="B54" s="410">
        <v>1.48</v>
      </c>
      <c r="C54" s="415" t="s">
        <v>539</v>
      </c>
      <c r="D54" s="416" t="s">
        <v>21</v>
      </c>
      <c r="E54" s="417">
        <v>390000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>
      <c r="A55" s="11"/>
      <c r="B55" s="410">
        <v>1.49</v>
      </c>
      <c r="C55" s="418" t="s">
        <v>540</v>
      </c>
      <c r="D55" s="416" t="s">
        <v>21</v>
      </c>
      <c r="E55" s="417">
        <v>425000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>
      <c r="A56" s="11"/>
      <c r="B56" s="410">
        <v>1.50</v>
      </c>
      <c r="C56" s="419" t="s">
        <v>541</v>
      </c>
      <c r="D56" s="416" t="s">
        <v>21</v>
      </c>
      <c r="E56" s="417">
        <v>490000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>
      <c r="A57" s="11"/>
      <c r="B57" s="410">
        <v>1.51</v>
      </c>
      <c r="C57" s="420" t="s">
        <v>542</v>
      </c>
      <c r="D57" s="371" t="s">
        <v>51</v>
      </c>
      <c r="E57" s="411">
        <v>7000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>
      <c r="A58" s="11"/>
      <c r="B58" s="410">
        <v>1.52</v>
      </c>
      <c r="C58" s="420" t="s">
        <v>543</v>
      </c>
      <c r="D58" s="371" t="s">
        <v>26</v>
      </c>
      <c r="E58" s="411">
        <v>215000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>
      <c r="A59" s="11"/>
      <c r="B59" s="410">
        <v>1.53</v>
      </c>
      <c r="C59" s="421" t="s">
        <v>544</v>
      </c>
      <c r="D59" s="374" t="s">
        <v>506</v>
      </c>
      <c r="E59" s="412">
        <v>75000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>
      <c r="A60" s="11"/>
      <c r="B60" s="410">
        <v>1.54</v>
      </c>
      <c r="C60" s="373" t="s">
        <v>545</v>
      </c>
      <c r="D60" s="374" t="s">
        <v>51</v>
      </c>
      <c r="E60" s="412">
        <v>2100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>
      <c r="A61" s="11"/>
      <c r="B61" s="410">
        <v>1.55</v>
      </c>
      <c r="C61" s="373" t="s">
        <v>546</v>
      </c>
      <c r="D61" s="374" t="s">
        <v>506</v>
      </c>
      <c r="E61" s="412">
        <v>28000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>
      <c r="A62" s="11"/>
      <c r="B62" s="410">
        <v>1.56</v>
      </c>
      <c r="C62" s="373" t="s">
        <v>547</v>
      </c>
      <c r="D62" s="374" t="s">
        <v>21</v>
      </c>
      <c r="E62" s="412">
        <v>35000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>
      <c r="A63" s="11"/>
      <c r="B63" s="410">
        <v>1.57</v>
      </c>
      <c r="C63" s="373" t="s">
        <v>548</v>
      </c>
      <c r="D63" s="374" t="s">
        <v>21</v>
      </c>
      <c r="E63" s="412">
        <v>1000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>
      <c r="A64" s="11"/>
      <c r="B64" s="410">
        <v>1.58</v>
      </c>
      <c r="C64" s="373" t="s">
        <v>549</v>
      </c>
      <c r="D64" s="374" t="s">
        <v>51</v>
      </c>
      <c r="E64" s="412">
        <v>1200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>
      <c r="A65" s="11"/>
      <c r="B65" s="410">
        <v>1.59</v>
      </c>
      <c r="C65" s="373" t="s">
        <v>550</v>
      </c>
      <c r="D65" s="374" t="s">
        <v>21</v>
      </c>
      <c r="E65" s="412">
        <v>180000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>
      <c r="A66" s="11"/>
      <c r="B66" s="410">
        <v>1.60</v>
      </c>
      <c r="C66" s="373" t="s">
        <v>551</v>
      </c>
      <c r="D66" s="374" t="s">
        <v>21</v>
      </c>
      <c r="E66" s="412">
        <v>275000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>
      <c r="A67" s="11"/>
      <c r="B67" s="410">
        <v>1.61</v>
      </c>
      <c r="C67" s="373" t="s">
        <v>552</v>
      </c>
      <c r="D67" s="374" t="s">
        <v>21</v>
      </c>
      <c r="E67" s="412">
        <v>150000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>
      <c r="A68" s="11"/>
      <c r="B68" s="410">
        <v>1.62</v>
      </c>
      <c r="C68" s="373" t="s">
        <v>553</v>
      </c>
      <c r="D68" s="374" t="s">
        <v>21</v>
      </c>
      <c r="E68" s="412">
        <v>383000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>
      <c r="A69" s="11"/>
      <c r="B69" s="410">
        <v>1.63</v>
      </c>
      <c r="C69" s="373" t="s">
        <v>554</v>
      </c>
      <c r="D69" s="374" t="s">
        <v>21</v>
      </c>
      <c r="E69" s="412">
        <v>20000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>
      <c r="A70" s="11"/>
      <c r="B70" s="410">
        <v>1.64</v>
      </c>
      <c r="C70" s="373" t="s">
        <v>555</v>
      </c>
      <c r="D70" s="374" t="s">
        <v>21</v>
      </c>
      <c r="E70" s="412">
        <v>9120000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>
      <c r="A71" s="11"/>
      <c r="B71" s="410">
        <v>1.65</v>
      </c>
      <c r="C71" s="373" t="s">
        <v>556</v>
      </c>
      <c r="D71" s="374" t="s">
        <v>51</v>
      </c>
      <c r="E71" s="412">
        <v>24500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>
      <c r="A72" s="11"/>
      <c r="B72" s="410">
        <v>1.66</v>
      </c>
      <c r="C72" s="373" t="s">
        <v>557</v>
      </c>
      <c r="D72" s="374" t="s">
        <v>21</v>
      </c>
      <c r="E72" s="412">
        <v>1600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>
      <c r="A73" s="11"/>
      <c r="B73" s="410">
        <v>1.67</v>
      </c>
      <c r="C73" s="373" t="s">
        <v>558</v>
      </c>
      <c r="D73" s="374" t="s">
        <v>21</v>
      </c>
      <c r="E73" s="412">
        <v>2100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>
      <c r="A74" s="11"/>
      <c r="B74" s="410">
        <v>1.68</v>
      </c>
      <c r="C74" s="373" t="s">
        <v>559</v>
      </c>
      <c r="D74" s="374" t="s">
        <v>21</v>
      </c>
      <c r="E74" s="412">
        <v>3200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>
      <c r="A75" s="11"/>
      <c r="B75" s="410">
        <v>1.69</v>
      </c>
      <c r="C75" s="373" t="s">
        <v>560</v>
      </c>
      <c r="D75" s="374" t="s">
        <v>21</v>
      </c>
      <c r="E75" s="412">
        <v>140000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>
      <c r="A76" s="11"/>
      <c r="B76" s="410">
        <v>1.70</v>
      </c>
      <c r="C76" s="373" t="s">
        <v>561</v>
      </c>
      <c r="D76" s="374" t="s">
        <v>21</v>
      </c>
      <c r="E76" s="412">
        <v>1500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>
      <c r="A77" s="11"/>
      <c r="B77" s="410">
        <v>1.71</v>
      </c>
      <c r="C77" s="373" t="s">
        <v>562</v>
      </c>
      <c r="D77" s="374" t="s">
        <v>26</v>
      </c>
      <c r="E77" s="412">
        <v>220000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>
      <c r="A78" s="11"/>
      <c r="B78" s="410">
        <v>1.72</v>
      </c>
      <c r="C78" s="373" t="s">
        <v>563</v>
      </c>
      <c r="D78" s="374" t="s">
        <v>21</v>
      </c>
      <c r="E78" s="412">
        <v>55000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>
      <c r="A79" s="11"/>
      <c r="B79" s="410">
        <v>1.73</v>
      </c>
      <c r="C79" s="373" t="s">
        <v>564</v>
      </c>
      <c r="D79" s="374" t="s">
        <v>26</v>
      </c>
      <c r="E79" s="412">
        <v>180000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>
      <c r="A80" s="11"/>
      <c r="B80" s="410">
        <v>1.74</v>
      </c>
      <c r="C80" s="373" t="s">
        <v>565</v>
      </c>
      <c r="D80" s="374" t="s">
        <v>26</v>
      </c>
      <c r="E80" s="412">
        <v>65000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>
      <c r="A81" s="11"/>
      <c r="B81" s="410">
        <v>1.75</v>
      </c>
      <c r="C81" s="373" t="s">
        <v>566</v>
      </c>
      <c r="D81" s="374" t="s">
        <v>26</v>
      </c>
      <c r="E81" s="412">
        <v>90000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>
      <c r="A82" s="11"/>
      <c r="B82" s="410">
        <v>1.76</v>
      </c>
      <c r="C82" s="373" t="s">
        <v>567</v>
      </c>
      <c r="D82" s="374" t="s">
        <v>21</v>
      </c>
      <c r="E82" s="412">
        <v>38000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>
      <c r="A83" s="11"/>
      <c r="B83" s="410">
        <v>1.77</v>
      </c>
      <c r="C83" s="373" t="s">
        <v>568</v>
      </c>
      <c r="D83" s="374" t="s">
        <v>21</v>
      </c>
      <c r="E83" s="412">
        <v>275000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>
      <c r="A84" s="11"/>
      <c r="B84" s="410">
        <v>1.78</v>
      </c>
      <c r="C84" s="373" t="s">
        <v>569</v>
      </c>
      <c r="D84" s="374" t="s">
        <v>21</v>
      </c>
      <c r="E84" s="412">
        <v>210000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>
      <c r="A85" s="11"/>
      <c r="B85" s="410">
        <v>1.79</v>
      </c>
      <c r="C85" s="373" t="s">
        <v>570</v>
      </c>
      <c r="D85" s="374" t="s">
        <v>21</v>
      </c>
      <c r="E85" s="412">
        <v>520000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>
      <c r="A86" s="11"/>
      <c r="B86" s="410">
        <v>1.80</v>
      </c>
      <c r="C86" s="373" t="s">
        <v>571</v>
      </c>
      <c r="D86" s="374" t="s">
        <v>21</v>
      </c>
      <c r="E86" s="412">
        <v>48000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>
      <c r="A87" s="11"/>
      <c r="B87" s="410">
        <v>1.81</v>
      </c>
      <c r="C87" s="373" t="s">
        <v>572</v>
      </c>
      <c r="D87" s="374" t="s">
        <v>21</v>
      </c>
      <c r="E87" s="412">
        <v>12000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>
      <c r="A88" s="11"/>
      <c r="B88" s="410">
        <v>1.82</v>
      </c>
      <c r="C88" s="373" t="s">
        <v>573</v>
      </c>
      <c r="D88" s="374" t="s">
        <v>21</v>
      </c>
      <c r="E88" s="412">
        <v>40000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>
      <c r="A89" s="11"/>
      <c r="B89" s="410">
        <v>1.83</v>
      </c>
      <c r="C89" s="373" t="s">
        <v>574</v>
      </c>
      <c r="D89" s="374" t="s">
        <v>26</v>
      </c>
      <c r="E89" s="412">
        <v>147000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>
      <c r="A90" s="11"/>
      <c r="B90" s="410">
        <v>1.84</v>
      </c>
      <c r="C90" s="373" t="s">
        <v>575</v>
      </c>
      <c r="D90" s="374" t="s">
        <v>26</v>
      </c>
      <c r="E90" s="412">
        <v>394000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>
      <c r="A91" s="11"/>
      <c r="B91" s="410">
        <v>1.85</v>
      </c>
      <c r="C91" s="373" t="s">
        <v>576</v>
      </c>
      <c r="D91" s="374" t="s">
        <v>51</v>
      </c>
      <c r="E91" s="412">
        <v>6500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>
      <c r="A92" s="11"/>
      <c r="B92" s="410">
        <v>1.86</v>
      </c>
      <c r="C92" s="373" t="s">
        <v>577</v>
      </c>
      <c r="D92" s="374" t="s">
        <v>26</v>
      </c>
      <c r="E92" s="412">
        <v>27000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>
      <c r="A93" s="11"/>
      <c r="B93" s="410">
        <v>1.87</v>
      </c>
      <c r="C93" s="373" t="s">
        <v>578</v>
      </c>
      <c r="D93" s="374" t="s">
        <v>21</v>
      </c>
      <c r="E93" s="412">
        <v>12500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>
      <c r="A94" s="11"/>
      <c r="B94" s="410">
        <v>1.88</v>
      </c>
      <c r="C94" s="373" t="s">
        <v>579</v>
      </c>
      <c r="D94" s="374" t="s">
        <v>51</v>
      </c>
      <c r="E94" s="412">
        <v>1700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>
      <c r="A95" s="11"/>
      <c r="B95" s="410">
        <v>1.89</v>
      </c>
      <c r="C95" s="373" t="s">
        <v>580</v>
      </c>
      <c r="D95" s="374" t="s">
        <v>21</v>
      </c>
      <c r="E95" s="412">
        <v>170000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>
      <c r="A96" s="11"/>
      <c r="B96" s="410">
        <v>1.90</v>
      </c>
      <c r="C96" s="373" t="s">
        <v>581</v>
      </c>
      <c r="D96" s="374" t="s">
        <v>21</v>
      </c>
      <c r="E96" s="412">
        <v>185000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>
      <c r="A97" s="11"/>
      <c r="B97" s="410">
        <v>1.91</v>
      </c>
      <c r="C97" s="373" t="s">
        <v>582</v>
      </c>
      <c r="D97" s="374" t="s">
        <v>21</v>
      </c>
      <c r="E97" s="412">
        <v>900000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>
      <c r="A98" s="11"/>
      <c r="B98" s="410">
        <v>1.92</v>
      </c>
      <c r="C98" s="373" t="s">
        <v>583</v>
      </c>
      <c r="D98" s="422" t="s">
        <v>272</v>
      </c>
      <c r="E98" s="412">
        <v>9500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>
      <c r="A99" s="11"/>
      <c r="B99" s="410">
        <v>1.93</v>
      </c>
      <c r="C99" s="373" t="s">
        <v>584</v>
      </c>
      <c r="D99" s="422" t="s">
        <v>21</v>
      </c>
      <c r="E99" s="412">
        <v>1000000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>
      <c r="A100" s="11"/>
      <c r="B100" s="410">
        <v>1.94</v>
      </c>
      <c r="C100" s="373" t="s">
        <v>585</v>
      </c>
      <c r="D100" s="422" t="s">
        <v>21</v>
      </c>
      <c r="E100" s="412">
        <v>8000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>
      <c r="A101" s="11"/>
      <c r="B101" s="410">
        <v>1.95</v>
      </c>
      <c r="C101" s="373" t="s">
        <v>586</v>
      </c>
      <c r="D101" s="422" t="s">
        <v>21</v>
      </c>
      <c r="E101" s="412">
        <v>12000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>
      <c r="A102" s="11"/>
      <c r="B102" s="410">
        <v>1.96</v>
      </c>
      <c r="C102" s="373" t="s">
        <v>587</v>
      </c>
      <c r="D102" s="422" t="s">
        <v>21</v>
      </c>
      <c r="E102" s="412">
        <v>520000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>
      <c r="A103" s="11"/>
      <c r="B103" s="410">
        <v>1.97</v>
      </c>
      <c r="C103" s="373" t="s">
        <v>588</v>
      </c>
      <c r="D103" s="422" t="s">
        <v>21</v>
      </c>
      <c r="E103" s="412">
        <v>23500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>
      <c r="A104" s="11"/>
      <c r="B104" s="410">
        <v>1.98</v>
      </c>
      <c r="C104" s="373" t="s">
        <v>589</v>
      </c>
      <c r="D104" s="422" t="s">
        <v>51</v>
      </c>
      <c r="E104" s="412">
        <v>1700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>
      <c r="A105" s="11"/>
      <c r="B105" s="410">
        <v>1.99</v>
      </c>
      <c r="C105" s="373" t="s">
        <v>590</v>
      </c>
      <c r="D105" s="422" t="s">
        <v>51</v>
      </c>
      <c r="E105" s="412">
        <v>2500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>
      <c r="A106" s="11"/>
      <c r="B106" s="410">
        <v>2</v>
      </c>
      <c r="C106" s="423" t="s">
        <v>591</v>
      </c>
      <c r="D106" s="422" t="s">
        <v>21</v>
      </c>
      <c r="E106" s="412">
        <v>7200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>
      <c r="A107" s="11"/>
      <c r="B107" s="410">
        <v>2.0099999999999998</v>
      </c>
      <c r="C107" s="423" t="s">
        <v>592</v>
      </c>
      <c r="D107" s="424" t="s">
        <v>21</v>
      </c>
      <c r="E107" s="412">
        <v>7200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>
      <c r="A108" s="11"/>
      <c r="B108" s="410">
        <v>2.02</v>
      </c>
      <c r="C108" s="423" t="s">
        <v>593</v>
      </c>
      <c r="D108" s="422" t="s">
        <v>21</v>
      </c>
      <c r="E108" s="412">
        <v>28000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>
      <c r="A109" s="11"/>
      <c r="B109" s="410">
        <v>2.0299999999999998</v>
      </c>
      <c r="C109" s="423" t="s">
        <v>594</v>
      </c>
      <c r="D109" s="422" t="s">
        <v>21</v>
      </c>
      <c r="E109" s="412">
        <v>180000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>
      <c r="A110" s="11"/>
      <c r="B110" s="410">
        <v>2.04</v>
      </c>
      <c r="C110" s="423" t="s">
        <v>595</v>
      </c>
      <c r="D110" s="422" t="s">
        <v>21</v>
      </c>
      <c r="E110" s="412">
        <v>7200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>
      <c r="A111" s="11"/>
      <c r="B111" s="410">
        <v>2.0499999999999998</v>
      </c>
      <c r="C111" s="373" t="s">
        <v>596</v>
      </c>
      <c r="D111" s="374" t="s">
        <v>21</v>
      </c>
      <c r="E111" s="412">
        <v>26000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>
      <c r="A112" s="11"/>
      <c r="B112" s="410">
        <v>2.06</v>
      </c>
      <c r="C112" s="373" t="s">
        <v>597</v>
      </c>
      <c r="D112" s="374" t="s">
        <v>21</v>
      </c>
      <c r="E112" s="412">
        <v>30000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>
      <c r="A113" s="11"/>
      <c r="B113" s="410">
        <v>2.0699999999999998</v>
      </c>
      <c r="C113" s="373" t="s">
        <v>598</v>
      </c>
      <c r="D113" s="374" t="s">
        <v>21</v>
      </c>
      <c r="E113" s="412">
        <v>42000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>
      <c r="A114" s="11"/>
      <c r="B114" s="410">
        <v>2.08</v>
      </c>
      <c r="C114" s="373" t="s">
        <v>599</v>
      </c>
      <c r="D114" s="374" t="s">
        <v>600</v>
      </c>
      <c r="E114" s="412">
        <v>9500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>
      <c r="A115" s="11"/>
      <c r="B115" s="410">
        <v>2.09</v>
      </c>
      <c r="C115" s="373" t="s">
        <v>601</v>
      </c>
      <c r="D115" s="374" t="s">
        <v>602</v>
      </c>
      <c r="E115" s="412">
        <v>75000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>
      <c r="A116" s="11"/>
      <c r="B116" s="410">
        <v>2.10</v>
      </c>
      <c r="C116" s="373" t="s">
        <v>603</v>
      </c>
      <c r="D116" s="374" t="s">
        <v>506</v>
      </c>
      <c r="E116" s="412">
        <v>75000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>
      <c r="A117" s="11"/>
      <c r="B117" s="410">
        <v>2.11</v>
      </c>
      <c r="C117" s="373" t="s">
        <v>604</v>
      </c>
      <c r="D117" s="374" t="s">
        <v>506</v>
      </c>
      <c r="E117" s="412">
        <v>120000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>
      <c r="A118" s="11"/>
      <c r="B118" s="410">
        <v>2.12</v>
      </c>
      <c r="C118" s="373" t="s">
        <v>605</v>
      </c>
      <c r="D118" s="374" t="s">
        <v>21</v>
      </c>
      <c r="E118" s="412">
        <v>23000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>
      <c r="A119" s="11"/>
      <c r="B119" s="410">
        <v>2.13</v>
      </c>
      <c r="C119" s="373" t="s">
        <v>606</v>
      </c>
      <c r="D119" s="374" t="s">
        <v>21</v>
      </c>
      <c r="E119" s="412">
        <v>32500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>
      <c r="A120" s="11"/>
      <c r="B120" s="410">
        <v>2.14</v>
      </c>
      <c r="C120" s="373" t="s">
        <v>607</v>
      </c>
      <c r="D120" s="374" t="s">
        <v>26</v>
      </c>
      <c r="E120" s="412">
        <v>162000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>
      <c r="A121" s="11"/>
      <c r="B121" s="410">
        <v>2.15</v>
      </c>
      <c r="C121" s="373" t="s">
        <v>608</v>
      </c>
      <c r="D121" s="374" t="s">
        <v>21</v>
      </c>
      <c r="E121" s="412">
        <v>8000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>
      <c r="A122" s="11"/>
      <c r="B122" s="410">
        <v>2.16</v>
      </c>
      <c r="C122" s="425" t="s">
        <v>609</v>
      </c>
      <c r="D122" s="374" t="s">
        <v>21</v>
      </c>
      <c r="E122" s="412">
        <v>910000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>
      <c r="A123" s="11"/>
      <c r="B123" s="410">
        <v>2.17</v>
      </c>
      <c r="C123" s="425" t="s">
        <v>610</v>
      </c>
      <c r="D123" s="374" t="s">
        <v>21</v>
      </c>
      <c r="E123" s="412">
        <v>910000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>
      <c r="A124" s="11"/>
      <c r="B124" s="410">
        <v>2.1800000000000002</v>
      </c>
      <c r="C124" s="426" t="s">
        <v>611</v>
      </c>
      <c r="D124" s="374" t="s">
        <v>21</v>
      </c>
      <c r="E124" s="412">
        <v>1960000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>
      <c r="A125" s="11"/>
      <c r="B125" s="410">
        <v>2.19</v>
      </c>
      <c r="C125" s="425" t="s">
        <v>611</v>
      </c>
      <c r="D125" s="374" t="s">
        <v>21</v>
      </c>
      <c r="E125" s="412">
        <v>1600000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>
      <c r="A126" s="11"/>
      <c r="B126" s="410">
        <v>2.2000000000000002</v>
      </c>
      <c r="C126" s="426" t="s">
        <v>612</v>
      </c>
      <c r="D126" s="427" t="s">
        <v>21</v>
      </c>
      <c r="E126" s="412">
        <v>7240000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>
      <c r="A127" s="11"/>
      <c r="B127" s="410">
        <v>2.21</v>
      </c>
      <c r="C127" s="426" t="s">
        <v>613</v>
      </c>
      <c r="D127" s="427" t="s">
        <v>21</v>
      </c>
      <c r="E127" s="412">
        <v>4300000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>
      <c r="A128" s="11"/>
      <c r="B128" s="410">
        <v>2.2200000000000002</v>
      </c>
      <c r="C128" s="428" t="s">
        <v>614</v>
      </c>
      <c r="D128" s="429" t="s">
        <v>21</v>
      </c>
      <c r="E128" s="412">
        <v>895000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>
      <c r="A129" s="11"/>
      <c r="B129" s="410">
        <v>2.23</v>
      </c>
      <c r="C129" s="428" t="s">
        <v>615</v>
      </c>
      <c r="D129" s="429" t="s">
        <v>21</v>
      </c>
      <c r="E129" s="412">
        <v>1265000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>
      <c r="A130" s="11"/>
      <c r="B130" s="410">
        <v>2.2400000000000002</v>
      </c>
      <c r="C130" s="428" t="s">
        <v>616</v>
      </c>
      <c r="D130" s="429" t="s">
        <v>21</v>
      </c>
      <c r="E130" s="412">
        <v>2690000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>
      <c r="A131" s="11"/>
      <c r="B131" s="410">
        <v>2.25</v>
      </c>
      <c r="C131" s="428" t="s">
        <v>617</v>
      </c>
      <c r="D131" s="429" t="s">
        <v>21</v>
      </c>
      <c r="E131" s="412">
        <v>3035000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>
      <c r="A132" s="11"/>
      <c r="B132" s="410">
        <v>2.2599999999999998</v>
      </c>
      <c r="C132" s="425" t="s">
        <v>618</v>
      </c>
      <c r="D132" s="374" t="s">
        <v>21</v>
      </c>
      <c r="E132" s="412">
        <v>3035000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>
      <c r="A133" s="11"/>
      <c r="B133" s="410">
        <v>2.27</v>
      </c>
      <c r="C133" s="428" t="s">
        <v>619</v>
      </c>
      <c r="D133" s="429" t="s">
        <v>21</v>
      </c>
      <c r="E133" s="412">
        <v>3135000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>
      <c r="A134" s="11"/>
      <c r="B134" s="410">
        <v>2.2799999999999998</v>
      </c>
      <c r="C134" s="428" t="s">
        <v>620</v>
      </c>
      <c r="D134" s="429" t="s">
        <v>21</v>
      </c>
      <c r="E134" s="412">
        <v>3270000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>
      <c r="A135" s="11"/>
      <c r="B135" s="410">
        <v>2.29</v>
      </c>
      <c r="C135" s="428" t="s">
        <v>621</v>
      </c>
      <c r="D135" s="429" t="s">
        <v>21</v>
      </c>
      <c r="E135" s="412">
        <v>3485000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>
      <c r="A136" s="11"/>
      <c r="B136" s="410">
        <v>2.2999999999999998</v>
      </c>
      <c r="C136" s="425" t="s">
        <v>622</v>
      </c>
      <c r="D136" s="374" t="s">
        <v>21</v>
      </c>
      <c r="E136" s="412">
        <v>4890000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>
      <c r="A137" s="11"/>
      <c r="B137" s="410">
        <v>2.31</v>
      </c>
      <c r="C137" s="425" t="s">
        <v>623</v>
      </c>
      <c r="D137" s="374" t="s">
        <v>21</v>
      </c>
      <c r="E137" s="412">
        <v>1235000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>
      <c r="A138" s="11"/>
      <c r="B138" s="410">
        <v>2.3199999999999998</v>
      </c>
      <c r="C138" s="425" t="s">
        <v>624</v>
      </c>
      <c r="D138" s="374" t="s">
        <v>21</v>
      </c>
      <c r="E138" s="412">
        <v>1235000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>
      <c r="A139" s="11"/>
      <c r="B139" s="410">
        <v>2.33</v>
      </c>
      <c r="C139" s="425" t="s">
        <v>625</v>
      </c>
      <c r="D139" s="374" t="s">
        <v>21</v>
      </c>
      <c r="E139" s="412">
        <v>1330000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>
      <c r="A140" s="11"/>
      <c r="B140" s="410">
        <v>2.34</v>
      </c>
      <c r="C140" s="425" t="s">
        <v>626</v>
      </c>
      <c r="D140" s="374" t="s">
        <v>21</v>
      </c>
      <c r="E140" s="412">
        <v>1330000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>
      <c r="A141" s="11"/>
      <c r="B141" s="410">
        <v>2.35</v>
      </c>
      <c r="C141" s="425" t="s">
        <v>627</v>
      </c>
      <c r="D141" s="374" t="s">
        <v>21</v>
      </c>
      <c r="E141" s="412">
        <v>1357000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>
      <c r="A142" s="11"/>
      <c r="B142" s="410">
        <v>2.36</v>
      </c>
      <c r="C142" s="425" t="s">
        <v>628</v>
      </c>
      <c r="D142" s="374" t="s">
        <v>21</v>
      </c>
      <c r="E142" s="412">
        <v>11650000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>
      <c r="A143" s="11"/>
      <c r="B143" s="410">
        <v>2.37</v>
      </c>
      <c r="C143" s="425" t="s">
        <v>629</v>
      </c>
      <c r="D143" s="374" t="s">
        <v>21</v>
      </c>
      <c r="E143" s="412">
        <v>3467000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>
      <c r="A144" s="11"/>
      <c r="B144" s="410">
        <v>2.38</v>
      </c>
      <c r="C144" s="421" t="s">
        <v>630</v>
      </c>
      <c r="D144" s="374" t="s">
        <v>272</v>
      </c>
      <c r="E144" s="412">
        <v>9500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>
      <c r="A145" s="11"/>
      <c r="B145" s="410">
        <v>2.39</v>
      </c>
      <c r="C145" s="373" t="s">
        <v>631</v>
      </c>
      <c r="D145" s="374" t="s">
        <v>272</v>
      </c>
      <c r="E145" s="412">
        <v>7000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>
      <c r="A146" s="11"/>
      <c r="B146" s="410">
        <v>2.40</v>
      </c>
      <c r="C146" s="373" t="s">
        <v>632</v>
      </c>
      <c r="D146" s="374" t="s">
        <v>21</v>
      </c>
      <c r="E146" s="412">
        <v>45000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>
      <c r="A147" s="11"/>
      <c r="B147" s="410">
        <v>2.41</v>
      </c>
      <c r="C147" s="373" t="s">
        <v>633</v>
      </c>
      <c r="D147" s="374" t="s">
        <v>21</v>
      </c>
      <c r="E147" s="412">
        <v>13000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>
      <c r="A148" s="11"/>
      <c r="B148" s="410">
        <v>2.42</v>
      </c>
      <c r="C148" s="373" t="s">
        <v>634</v>
      </c>
      <c r="D148" s="374" t="s">
        <v>21</v>
      </c>
      <c r="E148" s="412">
        <v>780000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>
      <c r="A149" s="11"/>
      <c r="B149" s="410">
        <v>2.4300000000000002</v>
      </c>
      <c r="C149" s="373" t="s">
        <v>635</v>
      </c>
      <c r="D149" s="374" t="s">
        <v>21</v>
      </c>
      <c r="E149" s="412">
        <v>990000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>
      <c r="A150" s="11"/>
      <c r="B150" s="410">
        <v>2.44</v>
      </c>
      <c r="C150" s="373" t="s">
        <v>636</v>
      </c>
      <c r="D150" s="374" t="s">
        <v>21</v>
      </c>
      <c r="E150" s="412">
        <v>7500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>
      <c r="A151" s="11"/>
      <c r="B151" s="410">
        <v>2.4500000000000002</v>
      </c>
      <c r="C151" s="373" t="s">
        <v>637</v>
      </c>
      <c r="D151" s="374" t="s">
        <v>21</v>
      </c>
      <c r="E151" s="412">
        <v>12000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>
      <c r="A152" s="11"/>
      <c r="B152" s="410">
        <v>2.46</v>
      </c>
      <c r="C152" s="373" t="s">
        <v>638</v>
      </c>
      <c r="D152" s="374" t="s">
        <v>21</v>
      </c>
      <c r="E152" s="412">
        <v>13000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>
      <c r="A153" s="11"/>
      <c r="B153" s="410">
        <v>2.4700000000000002</v>
      </c>
      <c r="C153" s="373" t="s">
        <v>639</v>
      </c>
      <c r="D153" s="374" t="s">
        <v>21</v>
      </c>
      <c r="E153" s="412">
        <v>101000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>
      <c r="A154" s="11"/>
      <c r="B154" s="410">
        <v>2.48</v>
      </c>
      <c r="C154" s="373" t="s">
        <v>640</v>
      </c>
      <c r="D154" s="374" t="s">
        <v>51</v>
      </c>
      <c r="E154" s="412">
        <v>45000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>
      <c r="A155" s="11"/>
      <c r="B155" s="410">
        <v>2.4900000000000002</v>
      </c>
      <c r="C155" s="373" t="s">
        <v>641</v>
      </c>
      <c r="D155" s="374" t="s">
        <v>51</v>
      </c>
      <c r="E155" s="412">
        <v>25000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>
      <c r="A156" s="11"/>
      <c r="B156" s="410">
        <v>2.50</v>
      </c>
      <c r="C156" s="373" t="s">
        <v>642</v>
      </c>
      <c r="D156" s="374" t="s">
        <v>51</v>
      </c>
      <c r="E156" s="412">
        <v>25000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>
      <c r="A157" s="11"/>
      <c r="B157" s="410">
        <v>2.5099999999999998</v>
      </c>
      <c r="C157" s="373" t="s">
        <v>643</v>
      </c>
      <c r="D157" s="374" t="s">
        <v>21</v>
      </c>
      <c r="E157" s="412">
        <v>3500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>
      <c r="A158" s="11"/>
      <c r="B158" s="410">
        <v>2.52</v>
      </c>
      <c r="C158" s="373" t="s">
        <v>644</v>
      </c>
      <c r="D158" s="374" t="s">
        <v>21</v>
      </c>
      <c r="E158" s="412">
        <v>25000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>
      <c r="A159" s="11"/>
      <c r="B159" s="410">
        <v>2.5299999999999998</v>
      </c>
      <c r="C159" s="373" t="s">
        <v>645</v>
      </c>
      <c r="D159" s="374" t="s">
        <v>21</v>
      </c>
      <c r="E159" s="412">
        <v>18000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>
      <c r="A160" s="11"/>
      <c r="B160" s="410">
        <v>2.54</v>
      </c>
      <c r="C160" s="373" t="s">
        <v>646</v>
      </c>
      <c r="D160" s="374" t="s">
        <v>21</v>
      </c>
      <c r="E160" s="412">
        <v>21000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>
      <c r="A161" s="11"/>
      <c r="B161" s="410">
        <v>2.5499999999999998</v>
      </c>
      <c r="C161" s="373" t="s">
        <v>647</v>
      </c>
      <c r="D161" s="374" t="s">
        <v>21</v>
      </c>
      <c r="E161" s="412">
        <v>600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>
      <c r="A162" s="11"/>
      <c r="B162" s="410">
        <v>2.56</v>
      </c>
      <c r="C162" s="373" t="s">
        <v>648</v>
      </c>
      <c r="D162" s="374" t="s">
        <v>21</v>
      </c>
      <c r="E162" s="412">
        <v>1000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>
      <c r="A163" s="11"/>
      <c r="B163" s="410">
        <v>2.57</v>
      </c>
      <c r="C163" s="373" t="s">
        <v>649</v>
      </c>
      <c r="D163" s="374" t="s">
        <v>21</v>
      </c>
      <c r="E163" s="412">
        <v>17000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>
      <c r="A164" s="11"/>
      <c r="B164" s="410">
        <v>2.58</v>
      </c>
      <c r="C164" s="373" t="s">
        <v>650</v>
      </c>
      <c r="D164" s="374" t="s">
        <v>21</v>
      </c>
      <c r="E164" s="412">
        <v>63000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>
      <c r="A165" s="11"/>
      <c r="B165" s="410">
        <v>2.59</v>
      </c>
      <c r="C165" s="373" t="s">
        <v>651</v>
      </c>
      <c r="D165" s="374" t="s">
        <v>26</v>
      </c>
      <c r="E165" s="412">
        <v>70000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>
      <c r="A166" s="11"/>
      <c r="B166" s="410">
        <v>2.60</v>
      </c>
      <c r="C166" s="373" t="s">
        <v>652</v>
      </c>
      <c r="D166" s="374" t="s">
        <v>21</v>
      </c>
      <c r="E166" s="412">
        <v>65000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>
      <c r="A167" s="11"/>
      <c r="B167" s="410">
        <v>2.61</v>
      </c>
      <c r="C167" s="373" t="s">
        <v>653</v>
      </c>
      <c r="D167" s="374" t="s">
        <v>21</v>
      </c>
      <c r="E167" s="412">
        <v>55000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>
      <c r="A168" s="11"/>
      <c r="B168" s="410">
        <v>2.62</v>
      </c>
      <c r="C168" s="373" t="s">
        <v>654</v>
      </c>
      <c r="D168" s="374" t="s">
        <v>28</v>
      </c>
      <c r="E168" s="412">
        <v>3000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>
      <c r="A169" s="11"/>
      <c r="B169" s="410">
        <v>2.63</v>
      </c>
      <c r="C169" s="387" t="s">
        <v>655</v>
      </c>
      <c r="D169" s="388" t="s">
        <v>506</v>
      </c>
      <c r="E169" s="414">
        <v>23000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>
      <c r="A170" s="11"/>
      <c r="B170" s="410">
        <v>2.64</v>
      </c>
      <c r="C170" s="387" t="s">
        <v>656</v>
      </c>
      <c r="D170" s="388" t="s">
        <v>657</v>
      </c>
      <c r="E170" s="414">
        <v>20000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>
      <c r="A171" s="11"/>
      <c r="B171" s="410">
        <v>2.65</v>
      </c>
      <c r="C171" s="387" t="s">
        <v>658</v>
      </c>
      <c r="D171" s="388" t="s">
        <v>21</v>
      </c>
      <c r="E171" s="414">
        <v>15000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>
      <c r="A172" s="11"/>
      <c r="B172" s="410">
        <v>2.66</v>
      </c>
      <c r="C172" s="387" t="s">
        <v>659</v>
      </c>
      <c r="D172" s="388" t="s">
        <v>21</v>
      </c>
      <c r="E172" s="414">
        <v>2500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>
      <c r="A173" s="11"/>
      <c r="B173" s="410">
        <v>2.67</v>
      </c>
      <c r="C173" s="387" t="s">
        <v>660</v>
      </c>
      <c r="D173" s="388" t="s">
        <v>21</v>
      </c>
      <c r="E173" s="414">
        <v>220000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>
      <c r="A174" s="11"/>
      <c r="B174" s="410">
        <v>2.68</v>
      </c>
      <c r="C174" s="387" t="s">
        <v>661</v>
      </c>
      <c r="D174" s="388" t="s">
        <v>21</v>
      </c>
      <c r="E174" s="414">
        <v>280000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>
      <c r="A175" s="11"/>
      <c r="B175" s="410">
        <v>2.69</v>
      </c>
      <c r="C175" s="387" t="s">
        <v>662</v>
      </c>
      <c r="D175" s="388" t="s">
        <v>21</v>
      </c>
      <c r="E175" s="414">
        <v>94000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>
      <c r="A176" s="11"/>
      <c r="B176" s="410">
        <v>2.70</v>
      </c>
      <c r="C176" s="387" t="s">
        <v>663</v>
      </c>
      <c r="D176" s="388" t="s">
        <v>21</v>
      </c>
      <c r="E176" s="414">
        <v>40000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>
      <c r="A177" s="11"/>
      <c r="B177" s="410">
        <v>2.71</v>
      </c>
      <c r="C177" s="387" t="s">
        <v>664</v>
      </c>
      <c r="D177" s="388" t="s">
        <v>21</v>
      </c>
      <c r="E177" s="414">
        <v>125000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>
      <c r="A178" s="11"/>
      <c r="B178" s="410">
        <v>2.72</v>
      </c>
      <c r="C178" s="387" t="s">
        <v>665</v>
      </c>
      <c r="D178" s="388" t="s">
        <v>21</v>
      </c>
      <c r="E178" s="414">
        <v>315000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>
      <c r="A179" s="11"/>
      <c r="B179" s="410">
        <v>2.73</v>
      </c>
      <c r="C179" s="387" t="s">
        <v>666</v>
      </c>
      <c r="D179" s="388" t="s">
        <v>21</v>
      </c>
      <c r="E179" s="414">
        <v>22000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>
      <c r="A180" s="11"/>
      <c r="B180" s="410">
        <v>2.74</v>
      </c>
      <c r="C180" s="387" t="s">
        <v>667</v>
      </c>
      <c r="D180" s="388" t="s">
        <v>21</v>
      </c>
      <c r="E180" s="414">
        <v>26000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>
      <c r="A181" s="11"/>
      <c r="B181" s="410">
        <v>2.75</v>
      </c>
      <c r="C181" s="387" t="s">
        <v>668</v>
      </c>
      <c r="D181" s="388" t="s">
        <v>21</v>
      </c>
      <c r="E181" s="414">
        <v>27000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>
      <c r="A182" s="11"/>
      <c r="B182" s="410">
        <v>2.76</v>
      </c>
      <c r="C182" s="387" t="s">
        <v>669</v>
      </c>
      <c r="D182" s="388" t="s">
        <v>21</v>
      </c>
      <c r="E182" s="414">
        <v>68000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>
      <c r="A183" s="11"/>
      <c r="B183" s="410">
        <v>2.77</v>
      </c>
      <c r="C183" s="387" t="s">
        <v>670</v>
      </c>
      <c r="D183" s="388" t="s">
        <v>21</v>
      </c>
      <c r="E183" s="414">
        <v>70000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>
      <c r="A184" s="11"/>
      <c r="B184" s="410">
        <v>2.78</v>
      </c>
      <c r="C184" s="387" t="s">
        <v>671</v>
      </c>
      <c r="D184" s="388" t="s">
        <v>21</v>
      </c>
      <c r="E184" s="414">
        <v>115000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>
      <c r="A185" s="11"/>
      <c r="B185" s="410">
        <v>2.79</v>
      </c>
      <c r="C185" s="387" t="s">
        <v>672</v>
      </c>
      <c r="D185" s="388" t="s">
        <v>21</v>
      </c>
      <c r="E185" s="414">
        <v>147000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>
      <c r="A186" s="11"/>
      <c r="B186" s="410">
        <v>2.80</v>
      </c>
      <c r="C186" s="387" t="s">
        <v>673</v>
      </c>
      <c r="D186" s="388" t="s">
        <v>21</v>
      </c>
      <c r="E186" s="414">
        <v>23000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>
      <c r="A187" s="11"/>
      <c r="B187" s="410">
        <v>2.81</v>
      </c>
      <c r="C187" s="387" t="s">
        <v>674</v>
      </c>
      <c r="D187" s="388" t="s">
        <v>21</v>
      </c>
      <c r="E187" s="414">
        <v>3000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>
      <c r="A188" s="11"/>
      <c r="B188" s="410">
        <v>2.82</v>
      </c>
      <c r="C188" s="387" t="s">
        <v>675</v>
      </c>
      <c r="D188" s="388" t="s">
        <v>21</v>
      </c>
      <c r="E188" s="414">
        <v>4500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>
      <c r="A189" s="11"/>
      <c r="B189" s="410">
        <v>2.83</v>
      </c>
      <c r="C189" s="387" t="s">
        <v>676</v>
      </c>
      <c r="D189" s="388" t="s">
        <v>21</v>
      </c>
      <c r="E189" s="414">
        <v>6500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>
      <c r="A190" s="11"/>
      <c r="B190" s="410">
        <v>2.84</v>
      </c>
      <c r="C190" s="387" t="s">
        <v>677</v>
      </c>
      <c r="D190" s="388" t="s">
        <v>21</v>
      </c>
      <c r="E190" s="414">
        <v>28000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>
      <c r="A191" s="11"/>
      <c r="B191" s="410">
        <v>2.85</v>
      </c>
      <c r="C191" s="387" t="s">
        <v>678</v>
      </c>
      <c r="D191" s="388" t="s">
        <v>21</v>
      </c>
      <c r="E191" s="414">
        <v>37000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>
      <c r="A192" s="11"/>
      <c r="B192" s="410">
        <v>2.86</v>
      </c>
      <c r="C192" s="387" t="s">
        <v>679</v>
      </c>
      <c r="D192" s="388" t="s">
        <v>21</v>
      </c>
      <c r="E192" s="414">
        <v>200000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>
      <c r="A193" s="11"/>
      <c r="B193" s="410">
        <v>2.87</v>
      </c>
      <c r="C193" s="387" t="s">
        <v>680</v>
      </c>
      <c r="D193" s="388" t="s">
        <v>21</v>
      </c>
      <c r="E193" s="414">
        <v>4700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>
      <c r="A194" s="11"/>
      <c r="B194" s="410">
        <v>2.88</v>
      </c>
      <c r="C194" s="387" t="s">
        <v>681</v>
      </c>
      <c r="D194" s="388" t="s">
        <v>26</v>
      </c>
      <c r="E194" s="414">
        <v>415000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>
      <c r="A195" s="11"/>
      <c r="B195" s="410">
        <v>2.89</v>
      </c>
      <c r="C195" s="387" t="s">
        <v>682</v>
      </c>
      <c r="D195" s="388" t="s">
        <v>26</v>
      </c>
      <c r="E195" s="414">
        <v>415000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>
      <c r="A196" s="11"/>
      <c r="B196" s="410">
        <v>2.90</v>
      </c>
      <c r="C196" s="387" t="s">
        <v>683</v>
      </c>
      <c r="D196" s="388" t="s">
        <v>21</v>
      </c>
      <c r="E196" s="414">
        <v>1000000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>
      <c r="A197" s="11"/>
      <c r="B197" s="410">
        <v>2.91</v>
      </c>
      <c r="C197" s="387" t="s">
        <v>684</v>
      </c>
      <c r="D197" s="388" t="s">
        <v>26</v>
      </c>
      <c r="E197" s="414">
        <v>65000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>
      <c r="A198" s="11"/>
      <c r="B198" s="410">
        <v>2.92</v>
      </c>
      <c r="C198" s="387" t="s">
        <v>685</v>
      </c>
      <c r="D198" s="388" t="s">
        <v>26</v>
      </c>
      <c r="E198" s="414">
        <v>200897.55639097741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>
      <c r="A199" s="11"/>
      <c r="B199" s="410">
        <v>2.93</v>
      </c>
      <c r="C199" s="387" t="s">
        <v>686</v>
      </c>
      <c r="D199" s="388" t="s">
        <v>26</v>
      </c>
      <c r="E199" s="414">
        <v>325000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>
      <c r="A200" s="11"/>
      <c r="B200" s="410">
        <v>2.94</v>
      </c>
      <c r="C200" s="387" t="s">
        <v>687</v>
      </c>
      <c r="D200" s="388" t="s">
        <v>26</v>
      </c>
      <c r="E200" s="414">
        <v>438000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>
      <c r="A201" s="11"/>
      <c r="B201" s="410">
        <v>2.95</v>
      </c>
      <c r="C201" s="387" t="s">
        <v>688</v>
      </c>
      <c r="D201" s="388" t="s">
        <v>51</v>
      </c>
      <c r="E201" s="414">
        <v>15000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>
      <c r="A202" s="11"/>
      <c r="B202" s="410">
        <v>2.96</v>
      </c>
      <c r="C202" s="387" t="s">
        <v>689</v>
      </c>
      <c r="D202" s="388" t="s">
        <v>21</v>
      </c>
      <c r="E202" s="414">
        <v>24000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>
      <c r="A203" s="11"/>
      <c r="B203" s="410">
        <v>2.97</v>
      </c>
      <c r="C203" s="387" t="s">
        <v>690</v>
      </c>
      <c r="D203" s="388" t="s">
        <v>21</v>
      </c>
      <c r="E203" s="414">
        <v>6700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>
      <c r="A204" s="11"/>
      <c r="B204" s="410">
        <v>2.98</v>
      </c>
      <c r="C204" s="387" t="s">
        <v>691</v>
      </c>
      <c r="D204" s="388" t="s">
        <v>21</v>
      </c>
      <c r="E204" s="414">
        <v>14000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>
      <c r="A205" s="11"/>
      <c r="B205" s="410">
        <v>2.99</v>
      </c>
      <c r="C205" s="387" t="s">
        <v>692</v>
      </c>
      <c r="D205" s="388" t="s">
        <v>21</v>
      </c>
      <c r="E205" s="414">
        <v>24000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 thickBot="1">
      <c r="A206" s="11"/>
      <c r="B206" s="395"/>
      <c r="C206" s="430"/>
      <c r="D206" s="397"/>
      <c r="E206" s="43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 thickTop="1">
      <c r="A207" s="11"/>
      <c r="B207" s="432"/>
      <c r="C207" s="433"/>
      <c r="D207" s="433"/>
      <c r="E207" s="4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 thickBot="1">
      <c r="A208" s="11"/>
      <c r="B208" s="432"/>
      <c r="C208" s="434"/>
      <c r="D208" s="435"/>
      <c r="E208" s="436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 thickTop="1" thickBot="1">
      <c r="A209" s="11"/>
      <c r="B209" s="437">
        <v>2</v>
      </c>
      <c r="C209" s="438" t="s">
        <v>693</v>
      </c>
      <c r="D209" s="439"/>
      <c r="E209" s="440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>
      <c r="A210" s="11"/>
      <c r="B210" s="441">
        <v>2.0099999999999998</v>
      </c>
      <c r="C210" s="442" t="s">
        <v>694</v>
      </c>
      <c r="D210" s="443" t="s">
        <v>35</v>
      </c>
      <c r="E210" s="444">
        <v>50000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>
      <c r="A211" s="11"/>
      <c r="B211" s="445">
        <v>2.02</v>
      </c>
      <c r="C211" s="373" t="s">
        <v>695</v>
      </c>
      <c r="D211" s="116" t="s">
        <v>51</v>
      </c>
      <c r="E211" s="446">
        <v>720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>
      <c r="A212" s="11"/>
      <c r="B212" s="445">
        <v>2.0299999999999998</v>
      </c>
      <c r="C212" s="373" t="s">
        <v>696</v>
      </c>
      <c r="D212" s="116" t="s">
        <v>35</v>
      </c>
      <c r="E212" s="446">
        <v>30000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>
      <c r="A213" s="11"/>
      <c r="B213" s="445">
        <v>2.04</v>
      </c>
      <c r="C213" s="373" t="s">
        <v>697</v>
      </c>
      <c r="D213" s="116" t="s">
        <v>35</v>
      </c>
      <c r="E213" s="446">
        <v>85000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 thickBot="1">
      <c r="A214" s="11"/>
      <c r="B214" s="395">
        <v>2.0499999999999998</v>
      </c>
      <c r="C214" s="447" t="s">
        <v>698</v>
      </c>
      <c r="D214" s="397" t="s">
        <v>35</v>
      </c>
      <c r="E214" s="448">
        <v>50000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 thickTop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3"/>
  </mergeCells>
  <pageMargins left="0.7" right="0.7" top="0.75" bottom="0.75" header="0" footer="0"/>
  <pageSetup orientation="portrait" paperSize="9"/>
  <rowBreaks count="1" manualBreakCount="1"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CONSOLIDADO</vt:lpstr>
      <vt:lpstr>ESTUDIOS Y DISEÑOS</vt:lpstr>
      <vt:lpstr>BLOQUE PRINCIPAL</vt:lpstr>
      <vt:lpstr>BLOQUE BATERIA SANITARIA</vt:lpstr>
      <vt:lpstr>BODEGA Y PLANTA</vt:lpstr>
      <vt:lpstr>URBANISMO</vt:lpstr>
      <vt:lpstr>CANTIDADES (2)</vt:lpstr>
      <vt:lpstr>MANO DE OBRA</vt:lpstr>
      <vt:lpstr>APU (2)</vt:lpstr>
      <vt:lpstr>EQUIPOS</vt:lpstr>
      <vt:lpstr>MATERIALES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